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71 - Hluboká nad V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'65420171 - Hluboká nad Vl...'!$C$147:$K$642</definedName>
    <definedName name="_xlnm.Print_Area" localSheetId="1">'65420171 - Hluboká nad Vl...'!$C$4:$J$76,'65420171 - Hluboká nad Vl...'!$C$82:$J$129,'65420171 - Hluboká nad Vl...'!$C$135:$K$642</definedName>
    <definedName name="_xlnm.Print_Titles" localSheetId="1">'65420171 - Hluboká nad Vl...'!$147:$147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42"/>
  <c r="BG642"/>
  <c r="BF642"/>
  <c r="BE642"/>
  <c r="T642"/>
  <c r="T641"/>
  <c r="R642"/>
  <c r="R641"/>
  <c r="P642"/>
  <c r="P641"/>
  <c r="BI640"/>
  <c r="BG640"/>
  <c r="BF640"/>
  <c r="BE640"/>
  <c r="T640"/>
  <c r="T639"/>
  <c r="R640"/>
  <c r="R639"/>
  <c r="P640"/>
  <c r="P639"/>
  <c r="BI638"/>
  <c r="BG638"/>
  <c r="BF638"/>
  <c r="BE638"/>
  <c r="T638"/>
  <c r="T637"/>
  <c r="T636"/>
  <c r="R638"/>
  <c r="R637"/>
  <c r="R636"/>
  <c r="P638"/>
  <c r="P637"/>
  <c r="P636"/>
  <c r="BI635"/>
  <c r="BG635"/>
  <c r="BF635"/>
  <c r="BE635"/>
  <c r="T635"/>
  <c r="R635"/>
  <c r="P635"/>
  <c r="BI634"/>
  <c r="BG634"/>
  <c r="BF634"/>
  <c r="BE634"/>
  <c r="T634"/>
  <c r="R634"/>
  <c r="P634"/>
  <c r="BI628"/>
  <c r="BG628"/>
  <c r="BF628"/>
  <c r="BE628"/>
  <c r="T628"/>
  <c r="R628"/>
  <c r="P628"/>
  <c r="BI626"/>
  <c r="BG626"/>
  <c r="BF626"/>
  <c r="BE626"/>
  <c r="T626"/>
  <c r="R626"/>
  <c r="P626"/>
  <c r="BI623"/>
  <c r="BG623"/>
  <c r="BF623"/>
  <c r="BE623"/>
  <c r="T623"/>
  <c r="R623"/>
  <c r="P623"/>
  <c r="BI622"/>
  <c r="BG622"/>
  <c r="BF622"/>
  <c r="BE622"/>
  <c r="T622"/>
  <c r="R622"/>
  <c r="P622"/>
  <c r="BI607"/>
  <c r="BG607"/>
  <c r="BF607"/>
  <c r="BE607"/>
  <c r="T607"/>
  <c r="R607"/>
  <c r="P607"/>
  <c r="BI605"/>
  <c r="BG605"/>
  <c r="BF605"/>
  <c r="BE605"/>
  <c r="T605"/>
  <c r="R605"/>
  <c r="P605"/>
  <c r="BI599"/>
  <c r="BG599"/>
  <c r="BF599"/>
  <c r="BE599"/>
  <c r="T599"/>
  <c r="R599"/>
  <c r="P599"/>
  <c r="BI598"/>
  <c r="BG598"/>
  <c r="BF598"/>
  <c r="BE598"/>
  <c r="T598"/>
  <c r="R598"/>
  <c r="P598"/>
  <c r="BI590"/>
  <c r="BG590"/>
  <c r="BF590"/>
  <c r="BE590"/>
  <c r="T590"/>
  <c r="R590"/>
  <c r="P590"/>
  <c r="BI589"/>
  <c r="BG589"/>
  <c r="BF589"/>
  <c r="BE589"/>
  <c r="T589"/>
  <c r="R589"/>
  <c r="P589"/>
  <c r="BI588"/>
  <c r="BG588"/>
  <c r="BF588"/>
  <c r="BE588"/>
  <c r="T588"/>
  <c r="R588"/>
  <c r="P588"/>
  <c r="BI586"/>
  <c r="BG586"/>
  <c r="BF586"/>
  <c r="BE586"/>
  <c r="T586"/>
  <c r="R586"/>
  <c r="P586"/>
  <c r="BI585"/>
  <c r="BG585"/>
  <c r="BF585"/>
  <c r="BE585"/>
  <c r="T585"/>
  <c r="R585"/>
  <c r="P585"/>
  <c r="BI579"/>
  <c r="BG579"/>
  <c r="BF579"/>
  <c r="BE579"/>
  <c r="T579"/>
  <c r="R579"/>
  <c r="P579"/>
  <c r="BI578"/>
  <c r="BG578"/>
  <c r="BF578"/>
  <c r="BE578"/>
  <c r="T578"/>
  <c r="R578"/>
  <c r="P578"/>
  <c r="BI577"/>
  <c r="BG577"/>
  <c r="BF577"/>
  <c r="BE577"/>
  <c r="T577"/>
  <c r="R577"/>
  <c r="P577"/>
  <c r="BI576"/>
  <c r="BG576"/>
  <c r="BF576"/>
  <c r="BE576"/>
  <c r="T576"/>
  <c r="R576"/>
  <c r="P576"/>
  <c r="BI570"/>
  <c r="BG570"/>
  <c r="BF570"/>
  <c r="BE570"/>
  <c r="T570"/>
  <c r="R570"/>
  <c r="P570"/>
  <c r="BI560"/>
  <c r="BG560"/>
  <c r="BF560"/>
  <c r="BE560"/>
  <c r="T560"/>
  <c r="R560"/>
  <c r="P560"/>
  <c r="BI559"/>
  <c r="BG559"/>
  <c r="BF559"/>
  <c r="BE559"/>
  <c r="T559"/>
  <c r="R559"/>
  <c r="P559"/>
  <c r="BI558"/>
  <c r="BG558"/>
  <c r="BF558"/>
  <c r="BE558"/>
  <c r="T558"/>
  <c r="R558"/>
  <c r="P558"/>
  <c r="BI557"/>
  <c r="BG557"/>
  <c r="BF557"/>
  <c r="BE557"/>
  <c r="T557"/>
  <c r="R557"/>
  <c r="P557"/>
  <c r="BI556"/>
  <c r="BG556"/>
  <c r="BF556"/>
  <c r="BE556"/>
  <c r="T556"/>
  <c r="R556"/>
  <c r="P556"/>
  <c r="BI554"/>
  <c r="BG554"/>
  <c r="BF554"/>
  <c r="BE554"/>
  <c r="T554"/>
  <c r="R554"/>
  <c r="P554"/>
  <c r="BI553"/>
  <c r="BG553"/>
  <c r="BF553"/>
  <c r="BE553"/>
  <c r="T553"/>
  <c r="R553"/>
  <c r="P553"/>
  <c r="BI552"/>
  <c r="BG552"/>
  <c r="BF552"/>
  <c r="BE552"/>
  <c r="T552"/>
  <c r="R552"/>
  <c r="P552"/>
  <c r="BI551"/>
  <c r="BG551"/>
  <c r="BF551"/>
  <c r="BE551"/>
  <c r="T551"/>
  <c r="R551"/>
  <c r="P551"/>
  <c r="BI550"/>
  <c r="BG550"/>
  <c r="BF550"/>
  <c r="BE550"/>
  <c r="T550"/>
  <c r="R550"/>
  <c r="P550"/>
  <c r="BI540"/>
  <c r="BG540"/>
  <c r="BF540"/>
  <c r="BE540"/>
  <c r="T540"/>
  <c r="R540"/>
  <c r="P540"/>
  <c r="BI539"/>
  <c r="BG539"/>
  <c r="BF539"/>
  <c r="BE539"/>
  <c r="T539"/>
  <c r="R539"/>
  <c r="P539"/>
  <c r="BI537"/>
  <c r="BG537"/>
  <c r="BF537"/>
  <c r="BE537"/>
  <c r="T537"/>
  <c r="R537"/>
  <c r="P537"/>
  <c r="BI533"/>
  <c r="BG533"/>
  <c r="BF533"/>
  <c r="BE533"/>
  <c r="T533"/>
  <c r="R533"/>
  <c r="P533"/>
  <c r="BI532"/>
  <c r="BG532"/>
  <c r="BF532"/>
  <c r="BE532"/>
  <c r="T532"/>
  <c r="R532"/>
  <c r="P532"/>
  <c r="BI531"/>
  <c r="BG531"/>
  <c r="BF531"/>
  <c r="BE531"/>
  <c r="T531"/>
  <c r="R531"/>
  <c r="P531"/>
  <c r="BI530"/>
  <c r="BG530"/>
  <c r="BF530"/>
  <c r="BE530"/>
  <c r="T530"/>
  <c r="R530"/>
  <c r="P530"/>
  <c r="BI529"/>
  <c r="BG529"/>
  <c r="BF529"/>
  <c r="BE529"/>
  <c r="T529"/>
  <c r="R529"/>
  <c r="P529"/>
  <c r="BI526"/>
  <c r="BG526"/>
  <c r="BF526"/>
  <c r="BE526"/>
  <c r="T526"/>
  <c r="R526"/>
  <c r="P526"/>
  <c r="BI525"/>
  <c r="BG525"/>
  <c r="BF525"/>
  <c r="BE525"/>
  <c r="T525"/>
  <c r="R525"/>
  <c r="P525"/>
  <c r="BI524"/>
  <c r="BG524"/>
  <c r="BF524"/>
  <c r="BE524"/>
  <c r="T524"/>
  <c r="R524"/>
  <c r="P524"/>
  <c r="BI523"/>
  <c r="BG523"/>
  <c r="BF523"/>
  <c r="BE523"/>
  <c r="T523"/>
  <c r="R523"/>
  <c r="P523"/>
  <c r="BI522"/>
  <c r="BG522"/>
  <c r="BF522"/>
  <c r="BE522"/>
  <c r="T522"/>
  <c r="R522"/>
  <c r="P522"/>
  <c r="BI521"/>
  <c r="BG521"/>
  <c r="BF521"/>
  <c r="BE521"/>
  <c r="T521"/>
  <c r="R521"/>
  <c r="P521"/>
  <c r="BI520"/>
  <c r="BG520"/>
  <c r="BF520"/>
  <c r="BE520"/>
  <c r="T520"/>
  <c r="R520"/>
  <c r="P520"/>
  <c r="BI519"/>
  <c r="BG519"/>
  <c r="BF519"/>
  <c r="BE519"/>
  <c r="T519"/>
  <c r="R519"/>
  <c r="P519"/>
  <c r="BI518"/>
  <c r="BG518"/>
  <c r="BF518"/>
  <c r="BE518"/>
  <c r="T518"/>
  <c r="R518"/>
  <c r="P518"/>
  <c r="BI517"/>
  <c r="BG517"/>
  <c r="BF517"/>
  <c r="BE517"/>
  <c r="T517"/>
  <c r="R517"/>
  <c r="P517"/>
  <c r="BI516"/>
  <c r="BG516"/>
  <c r="BF516"/>
  <c r="BE516"/>
  <c r="T516"/>
  <c r="R516"/>
  <c r="P516"/>
  <c r="BI515"/>
  <c r="BG515"/>
  <c r="BF515"/>
  <c r="BE515"/>
  <c r="T515"/>
  <c r="R515"/>
  <c r="P515"/>
  <c r="BI514"/>
  <c r="BG514"/>
  <c r="BF514"/>
  <c r="BE514"/>
  <c r="T514"/>
  <c r="R514"/>
  <c r="P514"/>
  <c r="BI513"/>
  <c r="BG513"/>
  <c r="BF513"/>
  <c r="BE513"/>
  <c r="T513"/>
  <c r="R513"/>
  <c r="P513"/>
  <c r="BI512"/>
  <c r="BG512"/>
  <c r="BF512"/>
  <c r="BE512"/>
  <c r="T512"/>
  <c r="R512"/>
  <c r="P512"/>
  <c r="BI511"/>
  <c r="BG511"/>
  <c r="BF511"/>
  <c r="BE511"/>
  <c r="T511"/>
  <c r="R511"/>
  <c r="P511"/>
  <c r="BI510"/>
  <c r="BG510"/>
  <c r="BF510"/>
  <c r="BE510"/>
  <c r="T510"/>
  <c r="R510"/>
  <c r="P510"/>
  <c r="BI509"/>
  <c r="BG509"/>
  <c r="BF509"/>
  <c r="BE509"/>
  <c r="T509"/>
  <c r="R509"/>
  <c r="P509"/>
  <c r="BI508"/>
  <c r="BG508"/>
  <c r="BF508"/>
  <c r="BE508"/>
  <c r="T508"/>
  <c r="R508"/>
  <c r="P508"/>
  <c r="BI507"/>
  <c r="BG507"/>
  <c r="BF507"/>
  <c r="BE507"/>
  <c r="T507"/>
  <c r="R507"/>
  <c r="P507"/>
  <c r="BI506"/>
  <c r="BG506"/>
  <c r="BF506"/>
  <c r="BE506"/>
  <c r="T506"/>
  <c r="R506"/>
  <c r="P506"/>
  <c r="BI505"/>
  <c r="BG505"/>
  <c r="BF505"/>
  <c r="BE505"/>
  <c r="T505"/>
  <c r="R505"/>
  <c r="P505"/>
  <c r="BI504"/>
  <c r="BG504"/>
  <c r="BF504"/>
  <c r="BE504"/>
  <c r="T504"/>
  <c r="R504"/>
  <c r="P504"/>
  <c r="BI503"/>
  <c r="BG503"/>
  <c r="BF503"/>
  <c r="BE503"/>
  <c r="T503"/>
  <c r="R503"/>
  <c r="P503"/>
  <c r="BI502"/>
  <c r="BG502"/>
  <c r="BF502"/>
  <c r="BE502"/>
  <c r="T502"/>
  <c r="R502"/>
  <c r="P502"/>
  <c r="BI501"/>
  <c r="BG501"/>
  <c r="BF501"/>
  <c r="BE501"/>
  <c r="T501"/>
  <c r="R501"/>
  <c r="P501"/>
  <c r="BI495"/>
  <c r="BG495"/>
  <c r="BF495"/>
  <c r="BE495"/>
  <c r="T495"/>
  <c r="R495"/>
  <c r="P495"/>
  <c r="BI494"/>
  <c r="BG494"/>
  <c r="BF494"/>
  <c r="BE494"/>
  <c r="T494"/>
  <c r="R494"/>
  <c r="P494"/>
  <c r="BI493"/>
  <c r="BG493"/>
  <c r="BF493"/>
  <c r="BE493"/>
  <c r="T493"/>
  <c r="R493"/>
  <c r="P493"/>
  <c r="BI490"/>
  <c r="BG490"/>
  <c r="BF490"/>
  <c r="BE490"/>
  <c r="T490"/>
  <c r="R490"/>
  <c r="P490"/>
  <c r="BI488"/>
  <c r="BG488"/>
  <c r="BF488"/>
  <c r="BE488"/>
  <c r="T488"/>
  <c r="R488"/>
  <c r="P488"/>
  <c r="BI487"/>
  <c r="BG487"/>
  <c r="BF487"/>
  <c r="BE487"/>
  <c r="T487"/>
  <c r="R487"/>
  <c r="P487"/>
  <c r="BI486"/>
  <c r="BG486"/>
  <c r="BF486"/>
  <c r="BE486"/>
  <c r="T486"/>
  <c r="R486"/>
  <c r="P486"/>
  <c r="BI484"/>
  <c r="BG484"/>
  <c r="BF484"/>
  <c r="BE484"/>
  <c r="T484"/>
  <c r="R484"/>
  <c r="P484"/>
  <c r="BI483"/>
  <c r="BG483"/>
  <c r="BF483"/>
  <c r="BE483"/>
  <c r="T483"/>
  <c r="R483"/>
  <c r="P483"/>
  <c r="BI482"/>
  <c r="BG482"/>
  <c r="BF482"/>
  <c r="BE482"/>
  <c r="T482"/>
  <c r="R482"/>
  <c r="P482"/>
  <c r="BI481"/>
  <c r="BG481"/>
  <c r="BF481"/>
  <c r="BE481"/>
  <c r="T481"/>
  <c r="R481"/>
  <c r="P481"/>
  <c r="BI480"/>
  <c r="BG480"/>
  <c r="BF480"/>
  <c r="BE480"/>
  <c r="T480"/>
  <c r="R480"/>
  <c r="P480"/>
  <c r="BI477"/>
  <c r="BG477"/>
  <c r="BF477"/>
  <c r="BE477"/>
  <c r="T477"/>
  <c r="R477"/>
  <c r="P477"/>
  <c r="BI471"/>
  <c r="BG471"/>
  <c r="BF471"/>
  <c r="BE471"/>
  <c r="T471"/>
  <c r="R471"/>
  <c r="P471"/>
  <c r="BI461"/>
  <c r="BG461"/>
  <c r="BF461"/>
  <c r="BE461"/>
  <c r="T461"/>
  <c r="R461"/>
  <c r="P461"/>
  <c r="BI458"/>
  <c r="BG458"/>
  <c r="BF458"/>
  <c r="BE458"/>
  <c r="T458"/>
  <c r="R458"/>
  <c r="P458"/>
  <c r="BI455"/>
  <c r="BG455"/>
  <c r="BF455"/>
  <c r="BE455"/>
  <c r="T455"/>
  <c r="R455"/>
  <c r="P455"/>
  <c r="BI453"/>
  <c r="BG453"/>
  <c r="BF453"/>
  <c r="BE453"/>
  <c r="T453"/>
  <c r="R453"/>
  <c r="P453"/>
  <c r="BI452"/>
  <c r="BG452"/>
  <c r="BF452"/>
  <c r="BE452"/>
  <c r="T452"/>
  <c r="R452"/>
  <c r="P452"/>
  <c r="BI451"/>
  <c r="BG451"/>
  <c r="BF451"/>
  <c r="BE451"/>
  <c r="T451"/>
  <c r="R451"/>
  <c r="P451"/>
  <c r="BI448"/>
  <c r="BG448"/>
  <c r="BF448"/>
  <c r="BE448"/>
  <c r="T448"/>
  <c r="R448"/>
  <c r="P448"/>
  <c r="BI446"/>
  <c r="BG446"/>
  <c r="BF446"/>
  <c r="BE446"/>
  <c r="T446"/>
  <c r="R446"/>
  <c r="P446"/>
  <c r="BI445"/>
  <c r="BG445"/>
  <c r="BF445"/>
  <c r="BE445"/>
  <c r="T445"/>
  <c r="R445"/>
  <c r="P445"/>
  <c r="BI444"/>
  <c r="BG444"/>
  <c r="BF444"/>
  <c r="BE444"/>
  <c r="T444"/>
  <c r="R444"/>
  <c r="P444"/>
  <c r="BI443"/>
  <c r="BG443"/>
  <c r="BF443"/>
  <c r="BE443"/>
  <c r="T443"/>
  <c r="R443"/>
  <c r="P443"/>
  <c r="BI442"/>
  <c r="BG442"/>
  <c r="BF442"/>
  <c r="BE442"/>
  <c r="T442"/>
  <c r="R442"/>
  <c r="P442"/>
  <c r="BI441"/>
  <c r="BG441"/>
  <c r="BF441"/>
  <c r="BE441"/>
  <c r="T441"/>
  <c r="R441"/>
  <c r="P441"/>
  <c r="BI440"/>
  <c r="BG440"/>
  <c r="BF440"/>
  <c r="BE440"/>
  <c r="T440"/>
  <c r="R440"/>
  <c r="P440"/>
  <c r="BI439"/>
  <c r="BG439"/>
  <c r="BF439"/>
  <c r="BE439"/>
  <c r="T439"/>
  <c r="R439"/>
  <c r="P439"/>
  <c r="BI437"/>
  <c r="BG437"/>
  <c r="BF437"/>
  <c r="BE437"/>
  <c r="T437"/>
  <c r="R437"/>
  <c r="P437"/>
  <c r="BI436"/>
  <c r="BG436"/>
  <c r="BF436"/>
  <c r="BE436"/>
  <c r="T436"/>
  <c r="R436"/>
  <c r="P436"/>
  <c r="BI434"/>
  <c r="BG434"/>
  <c r="BF434"/>
  <c r="BE434"/>
  <c r="T434"/>
  <c r="R434"/>
  <c r="P434"/>
  <c r="BI430"/>
  <c r="BG430"/>
  <c r="BF430"/>
  <c r="BE430"/>
  <c r="T430"/>
  <c r="R430"/>
  <c r="P430"/>
  <c r="BI429"/>
  <c r="BG429"/>
  <c r="BF429"/>
  <c r="BE429"/>
  <c r="T429"/>
  <c r="R429"/>
  <c r="P429"/>
  <c r="BI425"/>
  <c r="BG425"/>
  <c r="BF425"/>
  <c r="BE425"/>
  <c r="T425"/>
  <c r="R425"/>
  <c r="P425"/>
  <c r="BI424"/>
  <c r="BG424"/>
  <c r="BF424"/>
  <c r="BE424"/>
  <c r="T424"/>
  <c r="R424"/>
  <c r="P424"/>
  <c r="BI423"/>
  <c r="BG423"/>
  <c r="BF423"/>
  <c r="BE423"/>
  <c r="T423"/>
  <c r="R423"/>
  <c r="P423"/>
  <c r="BI422"/>
  <c r="BG422"/>
  <c r="BF422"/>
  <c r="BE422"/>
  <c r="T422"/>
  <c r="R422"/>
  <c r="P422"/>
  <c r="BI421"/>
  <c r="BG421"/>
  <c r="BF421"/>
  <c r="BE421"/>
  <c r="T421"/>
  <c r="R421"/>
  <c r="P421"/>
  <c r="BI420"/>
  <c r="BG420"/>
  <c r="BF420"/>
  <c r="BE420"/>
  <c r="T420"/>
  <c r="R420"/>
  <c r="P420"/>
  <c r="BI419"/>
  <c r="BG419"/>
  <c r="BF419"/>
  <c r="BE419"/>
  <c r="T419"/>
  <c r="R419"/>
  <c r="P419"/>
  <c r="BI418"/>
  <c r="BG418"/>
  <c r="BF418"/>
  <c r="BE418"/>
  <c r="T418"/>
  <c r="R418"/>
  <c r="P418"/>
  <c r="BI417"/>
  <c r="BG417"/>
  <c r="BF417"/>
  <c r="BE417"/>
  <c r="T417"/>
  <c r="R417"/>
  <c r="P417"/>
  <c r="BI416"/>
  <c r="BG416"/>
  <c r="BF416"/>
  <c r="BE416"/>
  <c r="T416"/>
  <c r="R416"/>
  <c r="P416"/>
  <c r="BI415"/>
  <c r="BG415"/>
  <c r="BF415"/>
  <c r="BE415"/>
  <c r="T415"/>
  <c r="R415"/>
  <c r="P415"/>
  <c r="BI414"/>
  <c r="BG414"/>
  <c r="BF414"/>
  <c r="BE414"/>
  <c r="T414"/>
  <c r="R414"/>
  <c r="P414"/>
  <c r="BI413"/>
  <c r="BG413"/>
  <c r="BF413"/>
  <c r="BE413"/>
  <c r="T413"/>
  <c r="R413"/>
  <c r="P413"/>
  <c r="BI412"/>
  <c r="BG412"/>
  <c r="BF412"/>
  <c r="BE412"/>
  <c r="T412"/>
  <c r="R412"/>
  <c r="P412"/>
  <c r="BI411"/>
  <c r="BG411"/>
  <c r="BF411"/>
  <c r="BE411"/>
  <c r="T411"/>
  <c r="R411"/>
  <c r="P411"/>
  <c r="BI410"/>
  <c r="BG410"/>
  <c r="BF410"/>
  <c r="BE410"/>
  <c r="T410"/>
  <c r="R410"/>
  <c r="P410"/>
  <c r="BI407"/>
  <c r="BG407"/>
  <c r="BF407"/>
  <c r="BE407"/>
  <c r="T407"/>
  <c r="R407"/>
  <c r="P407"/>
  <c r="BI404"/>
  <c r="BG404"/>
  <c r="BF404"/>
  <c r="BE404"/>
  <c r="T404"/>
  <c r="R404"/>
  <c r="P404"/>
  <c r="BI403"/>
  <c r="BG403"/>
  <c r="BF403"/>
  <c r="BE403"/>
  <c r="T403"/>
  <c r="R403"/>
  <c r="P403"/>
  <c r="BI402"/>
  <c r="BG402"/>
  <c r="BF402"/>
  <c r="BE402"/>
  <c r="T402"/>
  <c r="R402"/>
  <c r="P402"/>
  <c r="BI401"/>
  <c r="BG401"/>
  <c r="BF401"/>
  <c r="BE401"/>
  <c r="T401"/>
  <c r="R401"/>
  <c r="P401"/>
  <c r="BI400"/>
  <c r="BG400"/>
  <c r="BF400"/>
  <c r="BE400"/>
  <c r="T400"/>
  <c r="R400"/>
  <c r="P400"/>
  <c r="BI399"/>
  <c r="BG399"/>
  <c r="BF399"/>
  <c r="BE399"/>
  <c r="T399"/>
  <c r="R399"/>
  <c r="P399"/>
  <c r="BI398"/>
  <c r="BG398"/>
  <c r="BF398"/>
  <c r="BE398"/>
  <c r="T398"/>
  <c r="R398"/>
  <c r="P398"/>
  <c r="BI397"/>
  <c r="BG397"/>
  <c r="BF397"/>
  <c r="BE397"/>
  <c r="T397"/>
  <c r="R397"/>
  <c r="P397"/>
  <c r="BI396"/>
  <c r="BG396"/>
  <c r="BF396"/>
  <c r="BE396"/>
  <c r="T396"/>
  <c r="R396"/>
  <c r="P396"/>
  <c r="BI395"/>
  <c r="BG395"/>
  <c r="BF395"/>
  <c r="BE395"/>
  <c r="T395"/>
  <c r="R395"/>
  <c r="P395"/>
  <c r="BI394"/>
  <c r="BG394"/>
  <c r="BF394"/>
  <c r="BE394"/>
  <c r="T394"/>
  <c r="R394"/>
  <c r="P394"/>
  <c r="BI393"/>
  <c r="BG393"/>
  <c r="BF393"/>
  <c r="BE393"/>
  <c r="T393"/>
  <c r="R393"/>
  <c r="P393"/>
  <c r="BI392"/>
  <c r="BG392"/>
  <c r="BF392"/>
  <c r="BE392"/>
  <c r="T392"/>
  <c r="R392"/>
  <c r="P392"/>
  <c r="BI389"/>
  <c r="BG389"/>
  <c r="BF389"/>
  <c r="BE389"/>
  <c r="T389"/>
  <c r="R389"/>
  <c r="P389"/>
  <c r="BI388"/>
  <c r="BG388"/>
  <c r="BF388"/>
  <c r="BE388"/>
  <c r="T388"/>
  <c r="R388"/>
  <c r="P388"/>
  <c r="BI385"/>
  <c r="BG385"/>
  <c r="BF385"/>
  <c r="BE385"/>
  <c r="T385"/>
  <c r="R385"/>
  <c r="P385"/>
  <c r="BI384"/>
  <c r="BG384"/>
  <c r="BF384"/>
  <c r="BE384"/>
  <c r="T384"/>
  <c r="R384"/>
  <c r="P384"/>
  <c r="BI381"/>
  <c r="BG381"/>
  <c r="BF381"/>
  <c r="BE381"/>
  <c r="T381"/>
  <c r="R381"/>
  <c r="P381"/>
  <c r="BI380"/>
  <c r="BG380"/>
  <c r="BF380"/>
  <c r="BE380"/>
  <c r="T380"/>
  <c r="R380"/>
  <c r="P380"/>
  <c r="BI377"/>
  <c r="BG377"/>
  <c r="BF377"/>
  <c r="BE377"/>
  <c r="T377"/>
  <c r="R377"/>
  <c r="P377"/>
  <c r="BI376"/>
  <c r="BG376"/>
  <c r="BF376"/>
  <c r="BE376"/>
  <c r="T376"/>
  <c r="R376"/>
  <c r="P376"/>
  <c r="BI373"/>
  <c r="BG373"/>
  <c r="BF373"/>
  <c r="BE373"/>
  <c r="T373"/>
  <c r="R373"/>
  <c r="P373"/>
  <c r="BI372"/>
  <c r="BG372"/>
  <c r="BF372"/>
  <c r="BE372"/>
  <c r="T372"/>
  <c r="R372"/>
  <c r="P372"/>
  <c r="BI371"/>
  <c r="BG371"/>
  <c r="BF371"/>
  <c r="BE371"/>
  <c r="T371"/>
  <c r="R371"/>
  <c r="P371"/>
  <c r="BI370"/>
  <c r="BG370"/>
  <c r="BF370"/>
  <c r="BE370"/>
  <c r="T370"/>
  <c r="R370"/>
  <c r="P370"/>
  <c r="BI369"/>
  <c r="BG369"/>
  <c r="BF369"/>
  <c r="BE369"/>
  <c r="T369"/>
  <c r="R369"/>
  <c r="P369"/>
  <c r="BI368"/>
  <c r="BG368"/>
  <c r="BF368"/>
  <c r="BE368"/>
  <c r="T368"/>
  <c r="R368"/>
  <c r="P368"/>
  <c r="BI367"/>
  <c r="BG367"/>
  <c r="BF367"/>
  <c r="BE367"/>
  <c r="T367"/>
  <c r="R367"/>
  <c r="P367"/>
  <c r="BI366"/>
  <c r="BG366"/>
  <c r="BF366"/>
  <c r="BE366"/>
  <c r="T366"/>
  <c r="R366"/>
  <c r="P366"/>
  <c r="BI365"/>
  <c r="BG365"/>
  <c r="BF365"/>
  <c r="BE365"/>
  <c r="T365"/>
  <c r="R365"/>
  <c r="P365"/>
  <c r="BI364"/>
  <c r="BG364"/>
  <c r="BF364"/>
  <c r="BE364"/>
  <c r="T364"/>
  <c r="R364"/>
  <c r="P364"/>
  <c r="BI363"/>
  <c r="BG363"/>
  <c r="BF363"/>
  <c r="BE363"/>
  <c r="T363"/>
  <c r="R363"/>
  <c r="P363"/>
  <c r="BI361"/>
  <c r="BG361"/>
  <c r="BF361"/>
  <c r="BE361"/>
  <c r="T361"/>
  <c r="R361"/>
  <c r="P361"/>
  <c r="BI360"/>
  <c r="BG360"/>
  <c r="BF360"/>
  <c r="BE360"/>
  <c r="T360"/>
  <c r="R360"/>
  <c r="P360"/>
  <c r="BI359"/>
  <c r="BG359"/>
  <c r="BF359"/>
  <c r="BE359"/>
  <c r="T359"/>
  <c r="R359"/>
  <c r="P359"/>
  <c r="BI358"/>
  <c r="BG358"/>
  <c r="BF358"/>
  <c r="BE358"/>
  <c r="T358"/>
  <c r="R358"/>
  <c r="P358"/>
  <c r="BI357"/>
  <c r="BG357"/>
  <c r="BF357"/>
  <c r="BE357"/>
  <c r="T357"/>
  <c r="R357"/>
  <c r="P357"/>
  <c r="BI356"/>
  <c r="BG356"/>
  <c r="BF356"/>
  <c r="BE356"/>
  <c r="T356"/>
  <c r="R356"/>
  <c r="P356"/>
  <c r="BI354"/>
  <c r="BG354"/>
  <c r="BF354"/>
  <c r="BE354"/>
  <c r="T354"/>
  <c r="R354"/>
  <c r="P354"/>
  <c r="BI353"/>
  <c r="BG353"/>
  <c r="BF353"/>
  <c r="BE353"/>
  <c r="T353"/>
  <c r="R353"/>
  <c r="P353"/>
  <c r="BI352"/>
  <c r="BG352"/>
  <c r="BF352"/>
  <c r="BE352"/>
  <c r="T352"/>
  <c r="R352"/>
  <c r="P352"/>
  <c r="BI351"/>
  <c r="BG351"/>
  <c r="BF351"/>
  <c r="BE351"/>
  <c r="T351"/>
  <c r="R351"/>
  <c r="P351"/>
  <c r="BI350"/>
  <c r="BG350"/>
  <c r="BF350"/>
  <c r="BE350"/>
  <c r="T350"/>
  <c r="R350"/>
  <c r="P350"/>
  <c r="BI349"/>
  <c r="BG349"/>
  <c r="BF349"/>
  <c r="BE349"/>
  <c r="T349"/>
  <c r="R349"/>
  <c r="P349"/>
  <c r="BI347"/>
  <c r="BG347"/>
  <c r="BF347"/>
  <c r="BE347"/>
  <c r="T347"/>
  <c r="R347"/>
  <c r="P347"/>
  <c r="BI346"/>
  <c r="BG346"/>
  <c r="BF346"/>
  <c r="BE346"/>
  <c r="T346"/>
  <c r="R346"/>
  <c r="P346"/>
  <c r="BI345"/>
  <c r="BG345"/>
  <c r="BF345"/>
  <c r="BE345"/>
  <c r="T345"/>
  <c r="R345"/>
  <c r="P345"/>
  <c r="BI344"/>
  <c r="BG344"/>
  <c r="BF344"/>
  <c r="BE344"/>
  <c r="T344"/>
  <c r="R344"/>
  <c r="P344"/>
  <c r="BI343"/>
  <c r="BG343"/>
  <c r="BF343"/>
  <c r="BE343"/>
  <c r="T343"/>
  <c r="R343"/>
  <c r="P343"/>
  <c r="BI342"/>
  <c r="BG342"/>
  <c r="BF342"/>
  <c r="BE342"/>
  <c r="T342"/>
  <c r="R342"/>
  <c r="P342"/>
  <c r="BI341"/>
  <c r="BG341"/>
  <c r="BF341"/>
  <c r="BE341"/>
  <c r="T341"/>
  <c r="R341"/>
  <c r="P341"/>
  <c r="BI339"/>
  <c r="BG339"/>
  <c r="BF339"/>
  <c r="BE339"/>
  <c r="T339"/>
  <c r="R339"/>
  <c r="P339"/>
  <c r="BI338"/>
  <c r="BG338"/>
  <c r="BF338"/>
  <c r="BE338"/>
  <c r="T338"/>
  <c r="R338"/>
  <c r="P338"/>
  <c r="BI336"/>
  <c r="BG336"/>
  <c r="BF336"/>
  <c r="BE336"/>
  <c r="T336"/>
  <c r="R336"/>
  <c r="P336"/>
  <c r="BI335"/>
  <c r="BG335"/>
  <c r="BF335"/>
  <c r="BE335"/>
  <c r="T335"/>
  <c r="R335"/>
  <c r="P335"/>
  <c r="BI334"/>
  <c r="BG334"/>
  <c r="BF334"/>
  <c r="BE334"/>
  <c r="T334"/>
  <c r="R334"/>
  <c r="P334"/>
  <c r="BI333"/>
  <c r="BG333"/>
  <c r="BF333"/>
  <c r="BE333"/>
  <c r="T333"/>
  <c r="R333"/>
  <c r="P333"/>
  <c r="BI332"/>
  <c r="BG332"/>
  <c r="BF332"/>
  <c r="BE332"/>
  <c r="T332"/>
  <c r="R332"/>
  <c r="P332"/>
  <c r="BI331"/>
  <c r="BG331"/>
  <c r="BF331"/>
  <c r="BE331"/>
  <c r="T331"/>
  <c r="R331"/>
  <c r="P331"/>
  <c r="BI330"/>
  <c r="BG330"/>
  <c r="BF330"/>
  <c r="BE330"/>
  <c r="T330"/>
  <c r="R330"/>
  <c r="P330"/>
  <c r="BI329"/>
  <c r="BG329"/>
  <c r="BF329"/>
  <c r="BE329"/>
  <c r="T329"/>
  <c r="R329"/>
  <c r="P329"/>
  <c r="BI328"/>
  <c r="BG328"/>
  <c r="BF328"/>
  <c r="BE328"/>
  <c r="T328"/>
  <c r="R328"/>
  <c r="P328"/>
  <c r="BI327"/>
  <c r="BG327"/>
  <c r="BF327"/>
  <c r="BE327"/>
  <c r="T327"/>
  <c r="R327"/>
  <c r="P327"/>
  <c r="BI326"/>
  <c r="BG326"/>
  <c r="BF326"/>
  <c r="BE326"/>
  <c r="T326"/>
  <c r="R326"/>
  <c r="P326"/>
  <c r="BI325"/>
  <c r="BG325"/>
  <c r="BF325"/>
  <c r="BE325"/>
  <c r="T325"/>
  <c r="R325"/>
  <c r="P325"/>
  <c r="BI324"/>
  <c r="BG324"/>
  <c r="BF324"/>
  <c r="BE324"/>
  <c r="T324"/>
  <c r="R324"/>
  <c r="P324"/>
  <c r="BI323"/>
  <c r="BG323"/>
  <c r="BF323"/>
  <c r="BE323"/>
  <c r="T323"/>
  <c r="R323"/>
  <c r="P323"/>
  <c r="BI322"/>
  <c r="BG322"/>
  <c r="BF322"/>
  <c r="BE322"/>
  <c r="T322"/>
  <c r="R322"/>
  <c r="P322"/>
  <c r="BI321"/>
  <c r="BG321"/>
  <c r="BF321"/>
  <c r="BE321"/>
  <c r="T321"/>
  <c r="R321"/>
  <c r="P321"/>
  <c r="BI320"/>
  <c r="BG320"/>
  <c r="BF320"/>
  <c r="BE320"/>
  <c r="T320"/>
  <c r="R320"/>
  <c r="P320"/>
  <c r="BI319"/>
  <c r="BG319"/>
  <c r="BF319"/>
  <c r="BE319"/>
  <c r="T319"/>
  <c r="R319"/>
  <c r="P319"/>
  <c r="BI318"/>
  <c r="BG318"/>
  <c r="BF318"/>
  <c r="BE318"/>
  <c r="T318"/>
  <c r="R318"/>
  <c r="P318"/>
  <c r="BI317"/>
  <c r="BG317"/>
  <c r="BF317"/>
  <c r="BE317"/>
  <c r="T317"/>
  <c r="R317"/>
  <c r="P317"/>
  <c r="BI316"/>
  <c r="BG316"/>
  <c r="BF316"/>
  <c r="BE316"/>
  <c r="T316"/>
  <c r="R316"/>
  <c r="P316"/>
  <c r="BI315"/>
  <c r="BG315"/>
  <c r="BF315"/>
  <c r="BE315"/>
  <c r="T315"/>
  <c r="R315"/>
  <c r="P315"/>
  <c r="BI314"/>
  <c r="BG314"/>
  <c r="BF314"/>
  <c r="BE314"/>
  <c r="T314"/>
  <c r="R314"/>
  <c r="P314"/>
  <c r="BI313"/>
  <c r="BG313"/>
  <c r="BF313"/>
  <c r="BE313"/>
  <c r="T313"/>
  <c r="R313"/>
  <c r="P313"/>
  <c r="BI312"/>
  <c r="BG312"/>
  <c r="BF312"/>
  <c r="BE312"/>
  <c r="T312"/>
  <c r="R312"/>
  <c r="P312"/>
  <c r="BI311"/>
  <c r="BG311"/>
  <c r="BF311"/>
  <c r="BE311"/>
  <c r="T311"/>
  <c r="R311"/>
  <c r="P311"/>
  <c r="BI309"/>
  <c r="BG309"/>
  <c r="BF309"/>
  <c r="BE309"/>
  <c r="T309"/>
  <c r="R309"/>
  <c r="P309"/>
  <c r="BI308"/>
  <c r="BG308"/>
  <c r="BF308"/>
  <c r="BE308"/>
  <c r="T308"/>
  <c r="R308"/>
  <c r="P308"/>
  <c r="BI307"/>
  <c r="BG307"/>
  <c r="BF307"/>
  <c r="BE307"/>
  <c r="T307"/>
  <c r="R307"/>
  <c r="P307"/>
  <c r="BI306"/>
  <c r="BG306"/>
  <c r="BF306"/>
  <c r="BE306"/>
  <c r="T306"/>
  <c r="R306"/>
  <c r="P306"/>
  <c r="BI305"/>
  <c r="BG305"/>
  <c r="BF305"/>
  <c r="BE305"/>
  <c r="T305"/>
  <c r="R305"/>
  <c r="P305"/>
  <c r="BI304"/>
  <c r="BG304"/>
  <c r="BF304"/>
  <c r="BE304"/>
  <c r="T304"/>
  <c r="R304"/>
  <c r="P304"/>
  <c r="BI303"/>
  <c r="BG303"/>
  <c r="BF303"/>
  <c r="BE303"/>
  <c r="T303"/>
  <c r="R303"/>
  <c r="P303"/>
  <c r="BI302"/>
  <c r="BG302"/>
  <c r="BF302"/>
  <c r="BE302"/>
  <c r="T302"/>
  <c r="R302"/>
  <c r="P302"/>
  <c r="BI301"/>
  <c r="BG301"/>
  <c r="BF301"/>
  <c r="BE301"/>
  <c r="T301"/>
  <c r="R301"/>
  <c r="P301"/>
  <c r="BI300"/>
  <c r="BG300"/>
  <c r="BF300"/>
  <c r="BE300"/>
  <c r="T300"/>
  <c r="R300"/>
  <c r="P300"/>
  <c r="BI299"/>
  <c r="BG299"/>
  <c r="BF299"/>
  <c r="BE299"/>
  <c r="T299"/>
  <c r="R299"/>
  <c r="P299"/>
  <c r="BI298"/>
  <c r="BG298"/>
  <c r="BF298"/>
  <c r="BE298"/>
  <c r="T298"/>
  <c r="R298"/>
  <c r="P298"/>
  <c r="BI297"/>
  <c r="BG297"/>
  <c r="BF297"/>
  <c r="BE297"/>
  <c r="T297"/>
  <c r="R297"/>
  <c r="P297"/>
  <c r="BI296"/>
  <c r="BG296"/>
  <c r="BF296"/>
  <c r="BE296"/>
  <c r="T296"/>
  <c r="R296"/>
  <c r="P296"/>
  <c r="BI295"/>
  <c r="BG295"/>
  <c r="BF295"/>
  <c r="BE295"/>
  <c r="T295"/>
  <c r="R295"/>
  <c r="P295"/>
  <c r="BI294"/>
  <c r="BG294"/>
  <c r="BF294"/>
  <c r="BE294"/>
  <c r="T294"/>
  <c r="R294"/>
  <c r="P294"/>
  <c r="BI293"/>
  <c r="BG293"/>
  <c r="BF293"/>
  <c r="BE293"/>
  <c r="T293"/>
  <c r="R293"/>
  <c r="P293"/>
  <c r="BI292"/>
  <c r="BG292"/>
  <c r="BF292"/>
  <c r="BE292"/>
  <c r="T292"/>
  <c r="R292"/>
  <c r="P292"/>
  <c r="BI291"/>
  <c r="BG291"/>
  <c r="BF291"/>
  <c r="BE291"/>
  <c r="T291"/>
  <c r="R291"/>
  <c r="P291"/>
  <c r="BI290"/>
  <c r="BG290"/>
  <c r="BF290"/>
  <c r="BE290"/>
  <c r="T290"/>
  <c r="R290"/>
  <c r="P290"/>
  <c r="BI289"/>
  <c r="BG289"/>
  <c r="BF289"/>
  <c r="BE289"/>
  <c r="T289"/>
  <c r="R289"/>
  <c r="P289"/>
  <c r="BI288"/>
  <c r="BG288"/>
  <c r="BF288"/>
  <c r="BE288"/>
  <c r="T288"/>
  <c r="R288"/>
  <c r="P288"/>
  <c r="BI287"/>
  <c r="BG287"/>
  <c r="BF287"/>
  <c r="BE287"/>
  <c r="T287"/>
  <c r="R287"/>
  <c r="P287"/>
  <c r="BI286"/>
  <c r="BG286"/>
  <c r="BF286"/>
  <c r="BE286"/>
  <c r="T286"/>
  <c r="R286"/>
  <c r="P286"/>
  <c r="BI284"/>
  <c r="BG284"/>
  <c r="BF284"/>
  <c r="BE284"/>
  <c r="T284"/>
  <c r="R284"/>
  <c r="P284"/>
  <c r="BI283"/>
  <c r="BG283"/>
  <c r="BF283"/>
  <c r="BE283"/>
  <c r="T283"/>
  <c r="R283"/>
  <c r="P283"/>
  <c r="BI282"/>
  <c r="BG282"/>
  <c r="BF282"/>
  <c r="BE282"/>
  <c r="T282"/>
  <c r="R282"/>
  <c r="P282"/>
  <c r="BI281"/>
  <c r="BG281"/>
  <c r="BF281"/>
  <c r="BE281"/>
  <c r="T281"/>
  <c r="R281"/>
  <c r="P281"/>
  <c r="BI280"/>
  <c r="BG280"/>
  <c r="BF280"/>
  <c r="BE280"/>
  <c r="T280"/>
  <c r="R280"/>
  <c r="P280"/>
  <c r="BI279"/>
  <c r="BG279"/>
  <c r="BF279"/>
  <c r="BE279"/>
  <c r="T279"/>
  <c r="R279"/>
  <c r="P279"/>
  <c r="BI278"/>
  <c r="BG278"/>
  <c r="BF278"/>
  <c r="BE278"/>
  <c r="T278"/>
  <c r="R278"/>
  <c r="P278"/>
  <c r="BI277"/>
  <c r="BG277"/>
  <c r="BF277"/>
  <c r="BE277"/>
  <c r="T277"/>
  <c r="R277"/>
  <c r="P277"/>
  <c r="BI276"/>
  <c r="BG276"/>
  <c r="BF276"/>
  <c r="BE276"/>
  <c r="T276"/>
  <c r="R276"/>
  <c r="P276"/>
  <c r="BI275"/>
  <c r="BG275"/>
  <c r="BF275"/>
  <c r="BE275"/>
  <c r="T275"/>
  <c r="R275"/>
  <c r="P275"/>
  <c r="BI273"/>
  <c r="BG273"/>
  <c r="BF273"/>
  <c r="BE273"/>
  <c r="T273"/>
  <c r="R273"/>
  <c r="P273"/>
  <c r="BI272"/>
  <c r="BG272"/>
  <c r="BF272"/>
  <c r="BE272"/>
  <c r="T272"/>
  <c r="R272"/>
  <c r="P272"/>
  <c r="BI270"/>
  <c r="BG270"/>
  <c r="BF270"/>
  <c r="BE270"/>
  <c r="T270"/>
  <c r="R270"/>
  <c r="P270"/>
  <c r="BI267"/>
  <c r="BG267"/>
  <c r="BF267"/>
  <c r="BE267"/>
  <c r="T267"/>
  <c r="R267"/>
  <c r="P267"/>
  <c r="BI266"/>
  <c r="BG266"/>
  <c r="BF266"/>
  <c r="BE266"/>
  <c r="T266"/>
  <c r="R266"/>
  <c r="P266"/>
  <c r="BI265"/>
  <c r="BG265"/>
  <c r="BF265"/>
  <c r="BE265"/>
  <c r="T265"/>
  <c r="R265"/>
  <c r="P265"/>
  <c r="BI262"/>
  <c r="BG262"/>
  <c r="BF262"/>
  <c r="BE262"/>
  <c r="T262"/>
  <c r="R262"/>
  <c r="P262"/>
  <c r="BI259"/>
  <c r="BG259"/>
  <c r="BF259"/>
  <c r="BE259"/>
  <c r="T259"/>
  <c r="T258"/>
  <c r="R259"/>
  <c r="R258"/>
  <c r="P259"/>
  <c r="P258"/>
  <c r="BI257"/>
  <c r="BG257"/>
  <c r="BF257"/>
  <c r="BE257"/>
  <c r="T257"/>
  <c r="R257"/>
  <c r="P257"/>
  <c r="BI254"/>
  <c r="BG254"/>
  <c r="BF254"/>
  <c r="BE254"/>
  <c r="T254"/>
  <c r="R254"/>
  <c r="P254"/>
  <c r="BI253"/>
  <c r="BG253"/>
  <c r="BF253"/>
  <c r="BE253"/>
  <c r="T253"/>
  <c r="R253"/>
  <c r="P253"/>
  <c r="BI252"/>
  <c r="BG252"/>
  <c r="BF252"/>
  <c r="BE252"/>
  <c r="T252"/>
  <c r="R252"/>
  <c r="P252"/>
  <c r="BI247"/>
  <c r="BG247"/>
  <c r="BF247"/>
  <c r="BE247"/>
  <c r="T247"/>
  <c r="R247"/>
  <c r="P247"/>
  <c r="BI246"/>
  <c r="BG246"/>
  <c r="BF246"/>
  <c r="BE246"/>
  <c r="T246"/>
  <c r="R246"/>
  <c r="P246"/>
  <c r="BI232"/>
  <c r="BG232"/>
  <c r="BF232"/>
  <c r="BE232"/>
  <c r="T232"/>
  <c r="R232"/>
  <c r="P232"/>
  <c r="BI231"/>
  <c r="BG231"/>
  <c r="BF231"/>
  <c r="BE231"/>
  <c r="T231"/>
  <c r="R231"/>
  <c r="P231"/>
  <c r="BI230"/>
  <c r="BG230"/>
  <c r="BF230"/>
  <c r="BE230"/>
  <c r="T230"/>
  <c r="R230"/>
  <c r="P230"/>
  <c r="BI229"/>
  <c r="BG229"/>
  <c r="BF229"/>
  <c r="BE229"/>
  <c r="T229"/>
  <c r="R229"/>
  <c r="P229"/>
  <c r="BI228"/>
  <c r="BG228"/>
  <c r="BF228"/>
  <c r="BE228"/>
  <c r="T228"/>
  <c r="R228"/>
  <c r="P228"/>
  <c r="BI227"/>
  <c r="BG227"/>
  <c r="BF227"/>
  <c r="BE227"/>
  <c r="T227"/>
  <c r="R227"/>
  <c r="P227"/>
  <c r="BI226"/>
  <c r="BG226"/>
  <c r="BF226"/>
  <c r="BE226"/>
  <c r="T226"/>
  <c r="R226"/>
  <c r="P226"/>
  <c r="BI223"/>
  <c r="BG223"/>
  <c r="BF223"/>
  <c r="BE223"/>
  <c r="T223"/>
  <c r="R223"/>
  <c r="P223"/>
  <c r="BI217"/>
  <c r="BG217"/>
  <c r="BF217"/>
  <c r="BE217"/>
  <c r="T217"/>
  <c r="R217"/>
  <c r="P217"/>
  <c r="BI216"/>
  <c r="BG216"/>
  <c r="BF216"/>
  <c r="BE216"/>
  <c r="T216"/>
  <c r="R216"/>
  <c r="P216"/>
  <c r="BI210"/>
  <c r="BG210"/>
  <c r="BF210"/>
  <c r="BE210"/>
  <c r="T210"/>
  <c r="R210"/>
  <c r="P210"/>
  <c r="BI209"/>
  <c r="BG209"/>
  <c r="BF209"/>
  <c r="BE209"/>
  <c r="T209"/>
  <c r="R209"/>
  <c r="P209"/>
  <c r="BI208"/>
  <c r="BG208"/>
  <c r="BF208"/>
  <c r="BE208"/>
  <c r="T208"/>
  <c r="R208"/>
  <c r="P208"/>
  <c r="BI204"/>
  <c r="BG204"/>
  <c r="BF204"/>
  <c r="BE204"/>
  <c r="T204"/>
  <c r="R204"/>
  <c r="P204"/>
  <c r="BI198"/>
  <c r="BG198"/>
  <c r="BF198"/>
  <c r="BE198"/>
  <c r="T198"/>
  <c r="R198"/>
  <c r="P198"/>
  <c r="BI197"/>
  <c r="BG197"/>
  <c r="BF197"/>
  <c r="BE197"/>
  <c r="T197"/>
  <c r="R197"/>
  <c r="P197"/>
  <c r="BI196"/>
  <c r="BG196"/>
  <c r="BF196"/>
  <c r="BE196"/>
  <c r="T196"/>
  <c r="R196"/>
  <c r="P196"/>
  <c r="BI195"/>
  <c r="BG195"/>
  <c r="BF195"/>
  <c r="BE195"/>
  <c r="T195"/>
  <c r="R195"/>
  <c r="P195"/>
  <c r="BI190"/>
  <c r="BG190"/>
  <c r="BF190"/>
  <c r="BE190"/>
  <c r="T190"/>
  <c r="R190"/>
  <c r="P190"/>
  <c r="BI186"/>
  <c r="BG186"/>
  <c r="BF186"/>
  <c r="BE186"/>
  <c r="T186"/>
  <c r="R186"/>
  <c r="P186"/>
  <c r="BI185"/>
  <c r="BG185"/>
  <c r="BF185"/>
  <c r="BE185"/>
  <c r="T185"/>
  <c r="R185"/>
  <c r="P185"/>
  <c r="BI184"/>
  <c r="BG184"/>
  <c r="BF184"/>
  <c r="BE184"/>
  <c r="T184"/>
  <c r="R184"/>
  <c r="P184"/>
  <c r="BI181"/>
  <c r="BG181"/>
  <c r="BF181"/>
  <c r="BE181"/>
  <c r="T181"/>
  <c r="R181"/>
  <c r="P181"/>
  <c r="BI176"/>
  <c r="BG176"/>
  <c r="BF176"/>
  <c r="BE176"/>
  <c r="T176"/>
  <c r="R176"/>
  <c r="P176"/>
  <c r="BI162"/>
  <c r="BG162"/>
  <c r="BF162"/>
  <c r="BE162"/>
  <c r="T162"/>
  <c r="R162"/>
  <c r="P162"/>
  <c r="BI159"/>
  <c r="BG159"/>
  <c r="BF159"/>
  <c r="BE159"/>
  <c r="T159"/>
  <c r="R159"/>
  <c r="P159"/>
  <c r="BI154"/>
  <c r="BG154"/>
  <c r="BF154"/>
  <c r="BE154"/>
  <c r="T154"/>
  <c r="R154"/>
  <c r="P154"/>
  <c r="BI153"/>
  <c r="BG153"/>
  <c r="BF153"/>
  <c r="BE153"/>
  <c r="T153"/>
  <c r="R153"/>
  <c r="P153"/>
  <c r="BI152"/>
  <c r="BG152"/>
  <c r="BF152"/>
  <c r="BE152"/>
  <c r="T152"/>
  <c r="R152"/>
  <c r="P152"/>
  <c r="BI151"/>
  <c r="BG151"/>
  <c r="BF151"/>
  <c r="BE151"/>
  <c r="T151"/>
  <c r="R151"/>
  <c r="P151"/>
  <c r="F142"/>
  <c r="E140"/>
  <c r="F89"/>
  <c r="E87"/>
  <c r="J24"/>
  <c r="E24"/>
  <c r="J145"/>
  <c r="J23"/>
  <c r="J21"/>
  <c r="E21"/>
  <c r="J144"/>
  <c r="J20"/>
  <c r="J18"/>
  <c r="E18"/>
  <c r="F145"/>
  <c r="J17"/>
  <c r="J15"/>
  <c r="E15"/>
  <c r="F144"/>
  <c r="J14"/>
  <c r="J12"/>
  <c r="J89"/>
  <c r="E7"/>
  <c r="E138"/>
  <c i="1" r="L90"/>
  <c r="AM90"/>
  <c r="AM89"/>
  <c r="L89"/>
  <c r="AM87"/>
  <c r="L87"/>
  <c r="L85"/>
  <c r="L84"/>
  <c i="2" r="BK623"/>
  <c r="BK622"/>
  <c r="J607"/>
  <c r="BK605"/>
  <c r="BK598"/>
  <c r="BK590"/>
  <c r="BK589"/>
  <c r="BK588"/>
  <c r="BK586"/>
  <c r="J585"/>
  <c r="BK579"/>
  <c r="BK578"/>
  <c r="BK577"/>
  <c r="BK576"/>
  <c r="BK560"/>
  <c r="J559"/>
  <c r="J556"/>
  <c r="BK554"/>
  <c r="J553"/>
  <c r="BK550"/>
  <c r="BK532"/>
  <c r="J531"/>
  <c r="BK526"/>
  <c r="BK525"/>
  <c r="BK524"/>
  <c r="J523"/>
  <c r="BK521"/>
  <c r="BK520"/>
  <c r="BK519"/>
  <c r="BK517"/>
  <c r="J515"/>
  <c r="BK514"/>
  <c r="J513"/>
  <c r="J512"/>
  <c r="BK509"/>
  <c r="J507"/>
  <c r="BK506"/>
  <c r="BK504"/>
  <c r="BK502"/>
  <c r="J487"/>
  <c r="J486"/>
  <c r="BK480"/>
  <c r="BK471"/>
  <c r="J461"/>
  <c r="BK458"/>
  <c r="J455"/>
  <c r="J452"/>
  <c r="J451"/>
  <c r="BK446"/>
  <c r="J445"/>
  <c r="J443"/>
  <c r="BK441"/>
  <c r="BK439"/>
  <c r="J425"/>
  <c r="BK422"/>
  <c r="BK421"/>
  <c r="BK420"/>
  <c r="J417"/>
  <c r="J416"/>
  <c r="BK414"/>
  <c r="J411"/>
  <c r="BK410"/>
  <c r="BK407"/>
  <c r="BK404"/>
  <c r="BK402"/>
  <c r="J401"/>
  <c r="J395"/>
  <c r="J389"/>
  <c r="BK384"/>
  <c r="BK381"/>
  <c r="BK380"/>
  <c r="BK376"/>
  <c r="J373"/>
  <c r="J372"/>
  <c r="J371"/>
  <c r="BK367"/>
  <c r="BK361"/>
  <c r="BK359"/>
  <c r="J354"/>
  <c r="BK353"/>
  <c r="J352"/>
  <c r="J351"/>
  <c r="J350"/>
  <c r="BK345"/>
  <c r="J339"/>
  <c r="J338"/>
  <c r="BK336"/>
  <c r="BK333"/>
  <c r="J330"/>
  <c r="BK329"/>
  <c r="BK326"/>
  <c r="BK322"/>
  <c r="J321"/>
  <c r="J320"/>
  <c r="BK319"/>
  <c r="BK315"/>
  <c r="BK314"/>
  <c r="J309"/>
  <c r="BK304"/>
  <c r="BK303"/>
  <c r="BK301"/>
  <c r="J300"/>
  <c r="BK298"/>
  <c r="BK295"/>
  <c r="BK294"/>
  <c r="BK293"/>
  <c r="BK292"/>
  <c r="BK290"/>
  <c r="J289"/>
  <c r="J288"/>
  <c r="BK286"/>
  <c r="J276"/>
  <c r="J275"/>
  <c r="J273"/>
  <c r="J267"/>
  <c r="BK266"/>
  <c r="BK265"/>
  <c r="J262"/>
  <c r="J259"/>
  <c r="J257"/>
  <c r="J231"/>
  <c r="J229"/>
  <c r="J227"/>
  <c r="J223"/>
  <c r="J217"/>
  <c r="BK204"/>
  <c r="J198"/>
  <c r="BK197"/>
  <c r="J196"/>
  <c r="BK185"/>
  <c r="J162"/>
  <c r="BK154"/>
  <c r="BK151"/>
  <c r="BK635"/>
  <c r="J634"/>
  <c r="BK628"/>
  <c r="BK607"/>
  <c r="J589"/>
  <c r="BK585"/>
  <c r="J577"/>
  <c r="J576"/>
  <c r="J560"/>
  <c r="BK559"/>
  <c r="BK558"/>
  <c r="J552"/>
  <c r="J539"/>
  <c r="J537"/>
  <c r="J533"/>
  <c r="J529"/>
  <c r="BK523"/>
  <c r="J522"/>
  <c r="J521"/>
  <c r="BK518"/>
  <c r="J517"/>
  <c r="J516"/>
  <c r="J514"/>
  <c r="BK512"/>
  <c r="BK511"/>
  <c r="J510"/>
  <c r="J509"/>
  <c r="BK508"/>
  <c r="BK507"/>
  <c r="J506"/>
  <c r="BK505"/>
  <c r="J505"/>
  <c r="BK495"/>
  <c r="BK494"/>
  <c r="J483"/>
  <c r="J482"/>
  <c r="J481"/>
  <c r="BK477"/>
  <c r="J458"/>
  <c r="J453"/>
  <c r="BK452"/>
  <c r="BK451"/>
  <c r="BK444"/>
  <c r="BK443"/>
  <c r="BK442"/>
  <c r="BK440"/>
  <c r="BK437"/>
  <c r="BK434"/>
  <c r="BK430"/>
  <c r="J424"/>
  <c r="BK418"/>
  <c r="J413"/>
  <c r="BK412"/>
  <c r="J410"/>
  <c r="BK403"/>
  <c r="J402"/>
  <c r="BK400"/>
  <c r="BK399"/>
  <c r="BK398"/>
  <c r="J397"/>
  <c r="BK396"/>
  <c r="J393"/>
  <c r="BK389"/>
  <c r="J388"/>
  <c r="J385"/>
  <c r="J377"/>
  <c r="BK372"/>
  <c r="BK371"/>
  <c r="J370"/>
  <c r="BK368"/>
  <c r="J366"/>
  <c r="J361"/>
  <c r="J358"/>
  <c r="J357"/>
  <c r="J356"/>
  <c r="BK354"/>
  <c r="J353"/>
  <c r="BK351"/>
  <c r="BK344"/>
  <c r="J342"/>
  <c r="J341"/>
  <c r="J335"/>
  <c r="J334"/>
  <c r="BK331"/>
  <c r="BK330"/>
  <c r="BK328"/>
  <c r="J327"/>
  <c r="BK325"/>
  <c r="BK320"/>
  <c r="J314"/>
  <c r="BK313"/>
  <c r="J312"/>
  <c r="J311"/>
  <c r="J306"/>
  <c r="BK299"/>
  <c r="J298"/>
  <c r="BK289"/>
  <c r="J287"/>
  <c r="BK282"/>
  <c r="BK281"/>
  <c r="BK278"/>
  <c r="J277"/>
  <c r="BK267"/>
  <c r="J265"/>
  <c r="BK259"/>
  <c r="BK257"/>
  <c r="BK254"/>
  <c r="BK253"/>
  <c r="J247"/>
  <c r="BK231"/>
  <c r="BK230"/>
  <c r="BK228"/>
  <c r="BK227"/>
  <c r="BK226"/>
  <c r="BK216"/>
  <c r="J210"/>
  <c r="J209"/>
  <c r="BK196"/>
  <c r="J195"/>
  <c r="J185"/>
  <c r="BK184"/>
  <c r="BK181"/>
  <c r="J176"/>
  <c r="BK159"/>
  <c r="J152"/>
  <c r="BK642"/>
  <c r="J642"/>
  <c r="BK640"/>
  <c r="J640"/>
  <c r="BK638"/>
  <c r="J638"/>
  <c r="J635"/>
  <c r="BK634"/>
  <c r="J628"/>
  <c r="BK626"/>
  <c r="J599"/>
  <c r="J598"/>
  <c r="J588"/>
  <c r="J579"/>
  <c r="J578"/>
  <c r="BK570"/>
  <c r="J557"/>
  <c r="J554"/>
  <c r="BK553"/>
  <c r="BK552"/>
  <c r="J551"/>
  <c r="J550"/>
  <c r="J540"/>
  <c r="BK533"/>
  <c r="J532"/>
  <c r="J530"/>
  <c r="BK529"/>
  <c r="J525"/>
  <c r="J524"/>
  <c r="BK522"/>
  <c r="J520"/>
  <c r="J519"/>
  <c r="BK515"/>
  <c r="J511"/>
  <c r="BK510"/>
  <c r="BK503"/>
  <c r="J502"/>
  <c r="J501"/>
  <c r="J495"/>
  <c r="J494"/>
  <c r="BK493"/>
  <c r="J490"/>
  <c r="BK488"/>
  <c r="BK487"/>
  <c r="J484"/>
  <c r="BK483"/>
  <c r="BK482"/>
  <c r="BK481"/>
  <c r="J480"/>
  <c r="BK455"/>
  <c r="BK453"/>
  <c r="J448"/>
  <c r="J444"/>
  <c r="J442"/>
  <c r="J441"/>
  <c r="J440"/>
  <c r="J439"/>
  <c r="J437"/>
  <c r="J436"/>
  <c r="J430"/>
  <c r="J429"/>
  <c r="BK423"/>
  <c r="J419"/>
  <c r="BK417"/>
  <c r="BK415"/>
  <c r="J414"/>
  <c r="BK413"/>
  <c r="BK411"/>
  <c r="J407"/>
  <c r="J404"/>
  <c r="J400"/>
  <c r="J398"/>
  <c r="BK394"/>
  <c r="BK393"/>
  <c r="BK392"/>
  <c r="BK388"/>
  <c r="J384"/>
  <c r="J381"/>
  <c r="J380"/>
  <c r="BK377"/>
  <c r="BK373"/>
  <c r="BK370"/>
  <c r="J369"/>
  <c r="J367"/>
  <c r="J365"/>
  <c r="BK364"/>
  <c r="BK363"/>
  <c r="J360"/>
  <c r="J359"/>
  <c r="BK358"/>
  <c r="BK357"/>
  <c r="BK350"/>
  <c r="J349"/>
  <c r="J347"/>
  <c r="BK346"/>
  <c r="J345"/>
  <c r="J344"/>
  <c r="J343"/>
  <c r="J336"/>
  <c r="BK335"/>
  <c r="BK334"/>
  <c r="BK332"/>
  <c r="J331"/>
  <c r="BK327"/>
  <c r="J325"/>
  <c r="J324"/>
  <c r="J323"/>
  <c r="BK321"/>
  <c r="J319"/>
  <c r="BK318"/>
  <c r="J317"/>
  <c r="BK316"/>
  <c r="BK312"/>
  <c r="BK311"/>
  <c r="BK309"/>
  <c r="J308"/>
  <c r="J307"/>
  <c r="BK306"/>
  <c r="J305"/>
  <c r="J304"/>
  <c r="J303"/>
  <c r="BK302"/>
  <c r="J301"/>
  <c r="BK297"/>
  <c r="BK296"/>
  <c r="J294"/>
  <c r="BK291"/>
  <c r="BK287"/>
  <c r="J286"/>
  <c r="J284"/>
  <c r="BK283"/>
  <c r="J280"/>
  <c r="BK279"/>
  <c r="J278"/>
  <c r="BK272"/>
  <c r="J270"/>
  <c r="J266"/>
  <c r="BK262"/>
  <c r="J254"/>
  <c r="BK252"/>
  <c r="BK247"/>
  <c r="BK246"/>
  <c r="J232"/>
  <c r="J230"/>
  <c r="J228"/>
  <c r="J226"/>
  <c r="BK217"/>
  <c r="J216"/>
  <c r="J208"/>
  <c r="J204"/>
  <c r="BK198"/>
  <c r="J197"/>
  <c r="J190"/>
  <c r="BK186"/>
  <c r="J184"/>
  <c r="J181"/>
  <c r="BK176"/>
  <c r="BK162"/>
  <c r="J153"/>
  <c r="BK152"/>
  <c r="J151"/>
  <c i="1" r="AS94"/>
  <c i="2" r="J626"/>
  <c r="J623"/>
  <c r="J622"/>
  <c r="J605"/>
  <c r="BK599"/>
  <c r="J590"/>
  <c r="J586"/>
  <c r="J570"/>
  <c r="J558"/>
  <c r="BK557"/>
  <c r="BK556"/>
  <c r="BK551"/>
  <c r="BK540"/>
  <c r="BK539"/>
  <c r="BK537"/>
  <c r="BK531"/>
  <c r="BK530"/>
  <c r="J526"/>
  <c r="J518"/>
  <c r="BK516"/>
  <c r="BK513"/>
  <c r="J508"/>
  <c r="J504"/>
  <c r="J503"/>
  <c r="BK501"/>
  <c r="J493"/>
  <c r="BK490"/>
  <c r="J488"/>
  <c r="BK486"/>
  <c r="BK484"/>
  <c r="J477"/>
  <c r="J471"/>
  <c r="BK461"/>
  <c r="BK448"/>
  <c r="J446"/>
  <c r="BK445"/>
  <c r="BK436"/>
  <c r="J434"/>
  <c r="BK429"/>
  <c r="BK425"/>
  <c r="BK424"/>
  <c r="J423"/>
  <c r="J422"/>
  <c r="J421"/>
  <c r="J420"/>
  <c r="BK419"/>
  <c r="J418"/>
  <c r="BK416"/>
  <c r="J415"/>
  <c r="J412"/>
  <c r="J403"/>
  <c r="BK401"/>
  <c r="J399"/>
  <c r="BK397"/>
  <c r="J396"/>
  <c r="BK395"/>
  <c r="J394"/>
  <c r="J392"/>
  <c r="BK385"/>
  <c r="J376"/>
  <c r="BK369"/>
  <c r="J368"/>
  <c r="BK366"/>
  <c r="BK365"/>
  <c r="J364"/>
  <c r="J363"/>
  <c r="BK360"/>
  <c r="BK356"/>
  <c r="BK352"/>
  <c r="BK349"/>
  <c r="BK347"/>
  <c r="J346"/>
  <c r="BK343"/>
  <c r="BK342"/>
  <c r="BK341"/>
  <c r="BK339"/>
  <c r="BK338"/>
  <c r="J333"/>
  <c r="J332"/>
  <c r="J329"/>
  <c r="J328"/>
  <c r="J326"/>
  <c r="BK324"/>
  <c r="BK323"/>
  <c r="J322"/>
  <c r="J318"/>
  <c r="BK317"/>
  <c r="J316"/>
  <c r="J315"/>
  <c r="J313"/>
  <c r="BK308"/>
  <c r="BK307"/>
  <c r="BK305"/>
  <c r="J302"/>
  <c r="BK300"/>
  <c r="J299"/>
  <c r="J297"/>
  <c r="J296"/>
  <c r="J295"/>
  <c r="J293"/>
  <c r="J292"/>
  <c r="J291"/>
  <c r="J290"/>
  <c r="BK288"/>
  <c r="BK284"/>
  <c r="J283"/>
  <c r="J282"/>
  <c r="J281"/>
  <c r="BK280"/>
  <c r="J279"/>
  <c r="BK277"/>
  <c r="BK276"/>
  <c r="BK275"/>
  <c r="BK273"/>
  <c r="J272"/>
  <c r="BK270"/>
  <c r="J253"/>
  <c r="J252"/>
  <c r="J246"/>
  <c r="BK232"/>
  <c r="BK229"/>
  <c r="BK223"/>
  <c r="BK210"/>
  <c r="BK209"/>
  <c r="BK208"/>
  <c r="BK195"/>
  <c r="BK190"/>
  <c r="J186"/>
  <c r="J159"/>
  <c r="J154"/>
  <c r="BK153"/>
  <c l="1" r="BK438"/>
  <c r="J438"/>
  <c r="J115"/>
  <c r="BK150"/>
  <c r="J150"/>
  <c r="J98"/>
  <c r="P150"/>
  <c r="R150"/>
  <c r="T150"/>
  <c r="T158"/>
  <c r="P207"/>
  <c r="BK251"/>
  <c r="J251"/>
  <c r="J101"/>
  <c r="P251"/>
  <c r="P261"/>
  <c r="BK271"/>
  <c r="J271"/>
  <c r="J105"/>
  <c r="R271"/>
  <c r="P274"/>
  <c r="P285"/>
  <c r="R285"/>
  <c r="P310"/>
  <c r="BK337"/>
  <c r="J337"/>
  <c r="J109"/>
  <c r="BK340"/>
  <c r="J340"/>
  <c r="J110"/>
  <c r="R340"/>
  <c r="BK348"/>
  <c r="J348"/>
  <c r="J111"/>
  <c r="P348"/>
  <c r="T348"/>
  <c r="P355"/>
  <c r="T355"/>
  <c r="P362"/>
  <c r="BK435"/>
  <c r="J435"/>
  <c r="J114"/>
  <c r="T435"/>
  <c r="R438"/>
  <c r="BK447"/>
  <c r="J447"/>
  <c r="J116"/>
  <c r="R447"/>
  <c r="P454"/>
  <c r="BK489"/>
  <c r="J489"/>
  <c r="J119"/>
  <c r="P489"/>
  <c r="R627"/>
  <c r="BK158"/>
  <c r="J158"/>
  <c r="J99"/>
  <c r="R158"/>
  <c r="R207"/>
  <c r="T251"/>
  <c r="BK261"/>
  <c r="J261"/>
  <c r="J104"/>
  <c r="R261"/>
  <c r="P271"/>
  <c r="T271"/>
  <c r="R274"/>
  <c r="T274"/>
  <c r="T285"/>
  <c r="R310"/>
  <c r="P337"/>
  <c r="R337"/>
  <c r="P340"/>
  <c r="BK362"/>
  <c r="J362"/>
  <c r="J113"/>
  <c r="R362"/>
  <c r="P435"/>
  <c r="T438"/>
  <c r="P447"/>
  <c r="T447"/>
  <c r="T454"/>
  <c r="P485"/>
  <c r="R485"/>
  <c r="R489"/>
  <c r="P627"/>
  <c r="P158"/>
  <c r="BK207"/>
  <c r="J207"/>
  <c r="J100"/>
  <c r="T207"/>
  <c r="R251"/>
  <c r="T261"/>
  <c r="BK274"/>
  <c r="J274"/>
  <c r="J106"/>
  <c r="BK285"/>
  <c r="J285"/>
  <c r="J107"/>
  <c r="BK310"/>
  <c r="J310"/>
  <c r="J108"/>
  <c r="T310"/>
  <c r="T337"/>
  <c r="T340"/>
  <c r="R348"/>
  <c r="BK355"/>
  <c r="J355"/>
  <c r="J112"/>
  <c r="R355"/>
  <c r="T362"/>
  <c r="R435"/>
  <c r="P438"/>
  <c r="BK454"/>
  <c r="J454"/>
  <c r="J117"/>
  <c r="R454"/>
  <c r="BK485"/>
  <c r="J485"/>
  <c r="J118"/>
  <c r="T485"/>
  <c r="T489"/>
  <c r="BK538"/>
  <c r="J538"/>
  <c r="J120"/>
  <c r="P538"/>
  <c r="R538"/>
  <c r="T538"/>
  <c r="BK555"/>
  <c r="J555"/>
  <c r="J121"/>
  <c r="P555"/>
  <c r="R555"/>
  <c r="T555"/>
  <c r="BK587"/>
  <c r="J587"/>
  <c r="J122"/>
  <c r="P587"/>
  <c r="R587"/>
  <c r="T587"/>
  <c r="BK606"/>
  <c r="J606"/>
  <c r="J123"/>
  <c r="P606"/>
  <c r="R606"/>
  <c r="T606"/>
  <c r="BK627"/>
  <c r="J627"/>
  <c r="J124"/>
  <c r="T627"/>
  <c r="F91"/>
  <c r="J92"/>
  <c r="BH151"/>
  <c r="BH162"/>
  <c r="BH195"/>
  <c r="BH196"/>
  <c r="BH197"/>
  <c r="BH204"/>
  <c r="BH216"/>
  <c r="BH217"/>
  <c r="BH226"/>
  <c r="BH227"/>
  <c r="BH253"/>
  <c r="BH254"/>
  <c r="BH262"/>
  <c r="BH270"/>
  <c r="BH284"/>
  <c r="BH286"/>
  <c r="BH297"/>
  <c r="BH302"/>
  <c r="BH319"/>
  <c r="BH320"/>
  <c r="BH324"/>
  <c r="BH333"/>
  <c r="BH334"/>
  <c r="BH336"/>
  <c r="BH339"/>
  <c r="BH343"/>
  <c r="BH347"/>
  <c r="BH350"/>
  <c r="BH354"/>
  <c r="BH357"/>
  <c r="BH358"/>
  <c r="BH376"/>
  <c r="BH377"/>
  <c r="BH380"/>
  <c r="BH385"/>
  <c r="BH401"/>
  <c r="BH403"/>
  <c r="BH404"/>
  <c r="BH411"/>
  <c r="BH416"/>
  <c r="BH439"/>
  <c r="BH440"/>
  <c r="BH441"/>
  <c r="BH442"/>
  <c r="BH443"/>
  <c r="BH451"/>
  <c r="BH452"/>
  <c r="BH455"/>
  <c r="BH477"/>
  <c r="BH480"/>
  <c r="BH481"/>
  <c r="BH484"/>
  <c r="BH488"/>
  <c r="BH493"/>
  <c r="BH505"/>
  <c r="BH509"/>
  <c r="BH513"/>
  <c r="BH520"/>
  <c r="BH521"/>
  <c r="BH522"/>
  <c r="BH523"/>
  <c r="BH524"/>
  <c r="BH530"/>
  <c r="BH531"/>
  <c r="BH532"/>
  <c r="BH540"/>
  <c r="BH552"/>
  <c r="BH553"/>
  <c r="BH554"/>
  <c r="BH570"/>
  <c r="BH577"/>
  <c r="BH590"/>
  <c r="BH626"/>
  <c r="F92"/>
  <c r="J142"/>
  <c r="BH184"/>
  <c r="BH228"/>
  <c r="BH230"/>
  <c r="BH247"/>
  <c r="BH259"/>
  <c r="BH266"/>
  <c r="BH275"/>
  <c r="BH276"/>
  <c r="BH280"/>
  <c r="BH282"/>
  <c r="BH287"/>
  <c r="BH288"/>
  <c r="BH289"/>
  <c r="BH298"/>
  <c r="BH299"/>
  <c r="BH309"/>
  <c r="BH312"/>
  <c r="BH313"/>
  <c r="BH314"/>
  <c r="BH325"/>
  <c r="BH327"/>
  <c r="BH328"/>
  <c r="BH329"/>
  <c r="BH332"/>
  <c r="BH341"/>
  <c r="BH351"/>
  <c r="BH352"/>
  <c r="BH353"/>
  <c r="BH356"/>
  <c r="BH360"/>
  <c r="BH367"/>
  <c r="BH370"/>
  <c r="BH371"/>
  <c r="BH384"/>
  <c r="BH388"/>
  <c r="BH395"/>
  <c r="BH400"/>
  <c r="BH402"/>
  <c r="BH410"/>
  <c r="BH420"/>
  <c r="BH421"/>
  <c r="BH423"/>
  <c r="BH424"/>
  <c r="BH430"/>
  <c r="BH434"/>
  <c r="BH444"/>
  <c r="BH446"/>
  <c r="BH453"/>
  <c r="BH458"/>
  <c r="BH471"/>
  <c r="BH506"/>
  <c r="BH508"/>
  <c r="BH511"/>
  <c r="BH512"/>
  <c r="BH515"/>
  <c r="BH516"/>
  <c r="BH525"/>
  <c r="BH557"/>
  <c r="BH558"/>
  <c r="BH559"/>
  <c r="BH576"/>
  <c r="BH579"/>
  <c r="BH585"/>
  <c r="BH588"/>
  <c r="BH599"/>
  <c r="BH605"/>
  <c r="BH622"/>
  <c r="BH623"/>
  <c r="BH635"/>
  <c r="BH638"/>
  <c r="BH640"/>
  <c r="BH642"/>
  <c r="J91"/>
  <c r="BH152"/>
  <c r="BH153"/>
  <c r="BH154"/>
  <c r="BH159"/>
  <c r="BH186"/>
  <c r="BH198"/>
  <c r="BH257"/>
  <c r="BH265"/>
  <c r="BH267"/>
  <c r="BH272"/>
  <c r="BH273"/>
  <c r="BH278"/>
  <c r="BH283"/>
  <c r="BH291"/>
  <c r="BH292"/>
  <c r="BH293"/>
  <c r="BH294"/>
  <c r="BH295"/>
  <c r="BH296"/>
  <c r="BH300"/>
  <c r="BH301"/>
  <c r="BH303"/>
  <c r="BH306"/>
  <c r="BH307"/>
  <c r="BH308"/>
  <c r="BH315"/>
  <c r="BH316"/>
  <c r="BH318"/>
  <c r="BH321"/>
  <c r="BH322"/>
  <c r="BH323"/>
  <c r="BH335"/>
  <c r="BH338"/>
  <c r="BH344"/>
  <c r="BH345"/>
  <c r="BH349"/>
  <c r="BH359"/>
  <c r="BH366"/>
  <c r="BH368"/>
  <c r="BH372"/>
  <c r="BH373"/>
  <c r="BH381"/>
  <c r="BH389"/>
  <c r="BH393"/>
  <c r="BH394"/>
  <c r="BH413"/>
  <c r="BH414"/>
  <c r="BH415"/>
  <c r="BH417"/>
  <c r="BH418"/>
  <c r="BH419"/>
  <c r="BH422"/>
  <c r="BH425"/>
  <c r="BH448"/>
  <c r="BH461"/>
  <c r="BH483"/>
  <c r="BH486"/>
  <c r="BH487"/>
  <c r="BH490"/>
  <c r="BH501"/>
  <c r="BH502"/>
  <c r="BH503"/>
  <c r="BH504"/>
  <c r="BH507"/>
  <c r="BH514"/>
  <c r="BH518"/>
  <c r="BH519"/>
  <c r="BH537"/>
  <c r="BH550"/>
  <c r="BH556"/>
  <c r="BH578"/>
  <c r="BH607"/>
  <c r="BH628"/>
  <c r="BH634"/>
  <c r="E85"/>
  <c r="BH176"/>
  <c r="BH181"/>
  <c r="BH185"/>
  <c r="BH190"/>
  <c r="BH208"/>
  <c r="BH209"/>
  <c r="BH210"/>
  <c r="BH223"/>
  <c r="BH229"/>
  <c r="BH231"/>
  <c r="BH232"/>
  <c r="BH246"/>
  <c r="BH252"/>
  <c r="BH277"/>
  <c r="BH279"/>
  <c r="BH281"/>
  <c r="BH290"/>
  <c r="BH304"/>
  <c r="BH305"/>
  <c r="BH311"/>
  <c r="BH317"/>
  <c r="BH326"/>
  <c r="BH330"/>
  <c r="BH331"/>
  <c r="BH342"/>
  <c r="BH346"/>
  <c r="BH361"/>
  <c r="BH363"/>
  <c r="BH364"/>
  <c r="BH365"/>
  <c r="BH369"/>
  <c r="BH392"/>
  <c r="BH396"/>
  <c r="BH397"/>
  <c r="BH398"/>
  <c r="BH399"/>
  <c r="BH407"/>
  <c r="BH412"/>
  <c r="BH429"/>
  <c r="BH436"/>
  <c r="BH437"/>
  <c r="BH445"/>
  <c r="BH482"/>
  <c r="BH494"/>
  <c r="BH495"/>
  <c r="BH510"/>
  <c r="BH517"/>
  <c r="BH526"/>
  <c r="BH529"/>
  <c r="BH533"/>
  <c r="BH539"/>
  <c r="BH551"/>
  <c r="BH560"/>
  <c r="BH586"/>
  <c r="BH589"/>
  <c r="BH598"/>
  <c r="BK258"/>
  <c r="J258"/>
  <c r="J102"/>
  <c r="BK637"/>
  <c r="J637"/>
  <c r="J126"/>
  <c r="BK639"/>
  <c r="J639"/>
  <c r="J127"/>
  <c r="BK641"/>
  <c r="J641"/>
  <c r="J128"/>
  <c r="J33"/>
  <c i="1" r="AV95"/>
  <c i="2" r="F35"/>
  <c i="1" r="BB95"/>
  <c r="BB94"/>
  <c r="W31"/>
  <c i="2" r="J34"/>
  <c i="1" r="AW95"/>
  <c i="2" r="F37"/>
  <c i="1" r="BD95"/>
  <c r="BD94"/>
  <c r="W33"/>
  <c i="2" r="F33"/>
  <c i="1" r="AZ95"/>
  <c r="AZ94"/>
  <c r="W29"/>
  <c i="2" r="F34"/>
  <c i="1" r="BA95"/>
  <c r="BA94"/>
  <c r="W30"/>
  <c i="2" l="1" r="P260"/>
  <c r="R149"/>
  <c r="P149"/>
  <c r="P148"/>
  <c i="1" r="AU95"/>
  <c i="2" r="T260"/>
  <c r="T149"/>
  <c r="T148"/>
  <c r="R260"/>
  <c r="BK636"/>
  <c r="J636"/>
  <c r="J125"/>
  <c r="BK149"/>
  <c r="J149"/>
  <c r="J97"/>
  <c r="BK260"/>
  <c r="J260"/>
  <c r="J103"/>
  <c i="1" r="AT95"/>
  <c r="AU94"/>
  <c r="AW94"/>
  <c r="AK30"/>
  <c r="AX94"/>
  <c i="2" r="F36"/>
  <c i="1" r="BC95"/>
  <c r="BC94"/>
  <c r="AY94"/>
  <c r="AV94"/>
  <c r="AK29"/>
  <c i="2" l="1" r="R148"/>
  <c r="BK148"/>
  <c r="J148"/>
  <c r="J96"/>
  <c i="1" r="AT94"/>
  <c r="W32"/>
  <c i="2" l="1" r="J30"/>
  <c i="1" r="AG95"/>
  <c r="AG94"/>
  <c r="AN94"/>
  <c i="2" l="1"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<sst xmlns="http://schemas.openxmlformats.org/spreadsheetml/2006/main">
  <si>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</si>
  <si>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</si>
  <si>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</si>
  <si>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</si>
  <si>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</si>
  <si>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{772b7700-51f5-4412-ba3a-3908dd88ebbd}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</si>
  <si>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</si>
  <si>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</si>
  <si>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</si>
  <si>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</si>
  <si>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</si>
  <si>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</si>
  <si>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</si>
  <si>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</si>
  <si>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</si>
  <si>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</si>
  <si>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</si>
  <si>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Hluboká nad Vltavou-Zámostí - oprava bytové části</t>
  </si>
  <si>
    <t>KSO:</t>
  </si>
  <si>
    <t>CC-CZ:</t>
  </si>
  <si>
    <t>Místo:</t>
  </si>
  <si>
    <t xml:space="preserve"> </t>
  </si>
  <si>
    <t>Datum:</t>
  </si>
  <si>
    <t>3. 7. 2020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</si>
  <si>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</si>
  <si>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</si>
  <si>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</si>
  <si>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</si>
  <si>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</si>
  <si>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</si>
  <si>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</si>
  <si>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</si>
  <si>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</si>
  <si>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</si>
  <si>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</si>
  <si>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</si>
  <si>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</si>
  <si>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</si>
  <si>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</si>
  <si>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</si>
  <si>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</si>
  <si>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</si>
  <si>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</si>
  <si>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</si>
  <si>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</si>
  <si>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</si>
  <si>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</si>
  <si>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</si>
  <si>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</si>
  <si>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</si>
  <si>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</si>
  <si>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</si>
  <si>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</si>
  <si>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</si>
  <si>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</si>
  <si>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</si>
  <si>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</si>
  <si>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</si>
  <si>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</si>
  <si>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</si>
  <si>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</si>
  <si>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</si>
  <si>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</si>
  <si>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</si>
  <si>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</si>
  <si>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</si>
  <si>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</si>
  <si>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</si>
  <si>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</si>
  <si>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</si>
  <si>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</si>
  <si>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</si>
  <si>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</si>
  <si>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</si>
  <si>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</si>
  <si>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</si>
  <si>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</si>
  <si>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</si>
  <si>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</si>
  <si>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</si>
  <si>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{ddfb080f-df5e-43ce-ab83-2ed09a50192f}</t>
  </si>
  <si>
    <t>KRYCÍ LIST SOUPISU PRACÍ</t>
  </si>
  <si>
    <t>Objekt:</t>
  </si>
  <si>
    <t>65420171 - Hluboká nad Vltavou-Zámostí - oprava bytové části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</si>
  <si>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</si>
  <si>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</si>
  <si>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</si>
  <si>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</si>
  <si>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</si>
  <si>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</si>
  <si>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</si>
  <si>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</si>
  <si>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</si>
  <si>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</si>
  <si>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</si>
  <si>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</si>
  <si>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</si>
  <si>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</si>
  <si>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</si>
  <si>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</si>
  <si>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</si>
  <si>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</si>
  <si>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</si>
  <si>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</si>
  <si>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</si>
  <si>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</si>
  <si>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</si>
  <si>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</si>
  <si>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</si>
  <si>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</si>
  <si>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</si>
  <si>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</si>
  <si>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</si>
  <si>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</si>
  <si>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</si>
  <si>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</si>
  <si>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</si>
  <si>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</si>
  <si>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</si>
  <si>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</si>
  <si>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</si>
  <si>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</si>
  <si>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</si>
  <si>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</si>
  <si>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</si>
  <si>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</si>
  <si>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</si>
  <si>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</si>
  <si>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</si>
  <si>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</si>
  <si>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</si>
  <si>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</si>
  <si>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</si>
  <si>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</si>
  <si>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</si>
  <si>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</si>
  <si>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</si>
  <si>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</si>
  <si>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</si>
  <si>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</si>
  <si>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</si>
  <si>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</si>
  <si>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</si>
  <si>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2020 01</t>
  </si>
  <si>
    <t>4</t>
  </si>
  <si>
    <t>2</t>
  </si>
  <si>
    <t>5</t>
  </si>
  <si>
    <t>310235251</t>
  </si>
  <si>
    <t>Zazdívka otvorů pl do 0,0225 m2 ve zdivu nadzákladovém cihlami pálenými tl do 450 mm</t>
  </si>
  <si>
    <t>310236251</t>
  </si>
  <si>
    <t>Zazdívka otvorů pl do 0,09 m2 ve zdivu nadzákladovém cihlami pálenými tl do 450 mm</t>
  </si>
  <si>
    <t>6</t>
  </si>
  <si>
    <t>311235121</t>
  </si>
  <si>
    <t>Zdivo jednovrstvé z cihel broušených do P10 na tenkovrstvou maltu tl 200 mm</t>
  </si>
  <si>
    <t>m2</t>
  </si>
  <si>
    <t>8</t>
  </si>
  <si>
    <t>VV</t>
  </si>
  <si>
    <t>1,4*2,5*3-0,8*2*3</t>
  </si>
  <si>
    <t xml:space="preserve">"dozdívka nadpraží oken"  8,5*0,3</t>
  </si>
  <si>
    <t>Součet</t>
  </si>
  <si>
    <t>Úpravy povrchů, podlahy a osazování výplní</t>
  </si>
  <si>
    <t>612135101</t>
  </si>
  <si>
    <t>Hrubá výplň rýh ve stěnách maltou jakékoli šířky rýhy</t>
  </si>
  <si>
    <t>10</t>
  </si>
  <si>
    <t>160*0,3+45*0,3</t>
  </si>
  <si>
    <t>612311131</t>
  </si>
  <si>
    <t>Potažení vnitřních stěn vápenným štukem tloušťky do 3 mm</t>
  </si>
  <si>
    <t>12</t>
  </si>
  <si>
    <t>2x pokoj, chodbička</t>
  </si>
  <si>
    <t>(4,6+3,3)*2*3,2+(4,7+4,6)*2*3,2+(1,7+3,4)*2*3,2</t>
  </si>
  <si>
    <t>kuchyně</t>
  </si>
  <si>
    <t>(3,2+3,4)*2*3,2</t>
  </si>
  <si>
    <t>komora</t>
  </si>
  <si>
    <t>(0,7+1,5)*2*3,33</t>
  </si>
  <si>
    <t>předsíň</t>
  </si>
  <si>
    <t>(1,5+3,4)*2*3,33+(2,5+1,4)*2*3,33</t>
  </si>
  <si>
    <t>koupelna</t>
  </si>
  <si>
    <t>(1+1,4)*2*3,33+(1+1,4)*2*3,33</t>
  </si>
  <si>
    <t>wC</t>
  </si>
  <si>
    <t>(1+1,8)*2*3,33</t>
  </si>
  <si>
    <t>7</t>
  </si>
  <si>
    <t>612315302</t>
  </si>
  <si>
    <t>Vápenná štuková omítka ostění nebo nadpraží</t>
  </si>
  <si>
    <t>14</t>
  </si>
  <si>
    <t>(1,3+2,13)*2*4*0,5</t>
  </si>
  <si>
    <t>(1,4+2,13)*2*2*0,5</t>
  </si>
  <si>
    <t>(0,5+0,73)*2*1*0,5</t>
  </si>
  <si>
    <t>612321141</t>
  </si>
  <si>
    <t>Vápenocementová omítka štuková dvouvrstvá vnitřních stěn nanášená ručně</t>
  </si>
  <si>
    <t>16</t>
  </si>
  <si>
    <t>1,9*2+5,02*2</t>
  </si>
  <si>
    <t>9</t>
  </si>
  <si>
    <t>612325122</t>
  </si>
  <si>
    <t>Vápenocementová štuková omítka rýh ve stěnách šířky do 300 mm</t>
  </si>
  <si>
    <t>18</t>
  </si>
  <si>
    <t>612325423</t>
  </si>
  <si>
    <t>Oprava vnitřní vápenocementové štukové omítky stěn v rozsahu plochy do 50%</t>
  </si>
  <si>
    <t>20</t>
  </si>
  <si>
    <t>11</t>
  </si>
  <si>
    <t>619995001</t>
  </si>
  <si>
    <t>Začištění omítek kolem oken, dveří, podlah nebo obkladů</t>
  </si>
  <si>
    <t>m</t>
  </si>
  <si>
    <t>22</t>
  </si>
  <si>
    <t>(0,8+2)*2*5+(0,7+2)*2*3</t>
  </si>
  <si>
    <t>(1,3+2,13)*2*4+(1,4+2,13)*2*2+(0,5+0,73)*2*1</t>
  </si>
  <si>
    <t>622143003</t>
  </si>
  <si>
    <t>Montáž omítkových plastových nebo pozinkovaných rohových profilů s tkaninou</t>
  </si>
  <si>
    <t>24</t>
  </si>
  <si>
    <t>(1,3+2,13)*2*4</t>
  </si>
  <si>
    <t>(1,4+2,13)*2*2</t>
  </si>
  <si>
    <t>(0,5+0,73)*2*1</t>
  </si>
  <si>
    <t>13</t>
  </si>
  <si>
    <t>M</t>
  </si>
  <si>
    <t>63127466</t>
  </si>
  <si>
    <t>profil rohový Al 23x23mm s výztužnou tkaninou š 100mm pro ETICS</t>
  </si>
  <si>
    <t>26</t>
  </si>
  <si>
    <t>622252002</t>
  </si>
  <si>
    <t>Montáž profilů kontaktního zateplení lepených</t>
  </si>
  <si>
    <t>28</t>
  </si>
  <si>
    <t>28342205</t>
  </si>
  <si>
    <t>profil začišťovací PVC 6mm s výztužnou tkaninou pro ostění ETICS</t>
  </si>
  <si>
    <t>30</t>
  </si>
  <si>
    <t>631312121</t>
  </si>
  <si>
    <t>Doplnění dosavadních mazanin betonem prostým plochy do 4 m2 tloušťky do 80 mm</t>
  </si>
  <si>
    <t>m3</t>
  </si>
  <si>
    <t>32</t>
  </si>
  <si>
    <t xml:space="preserve">"koupelna"  (2*1,6+1,4*1)*0,05</t>
  </si>
  <si>
    <t>"WC" 1*1,8*0,05</t>
  </si>
  <si>
    <t xml:space="preserve">"předsíň"  (3,4*1,5+2,5*1,4)*0,05</t>
  </si>
  <si>
    <t>"komora" (1,5*0,7)*0,05</t>
  </si>
  <si>
    <t>17</t>
  </si>
  <si>
    <t>632451441</t>
  </si>
  <si>
    <t>Doplnění cementového potěru hlazeného pl do 1 m2 tl do 40 mm</t>
  </si>
  <si>
    <t>34</t>
  </si>
  <si>
    <t xml:space="preserve">"vyrovnání pod parapety"  8,5*2*0,3</t>
  </si>
  <si>
    <t>Ostatní konstrukce a práce, bourání</t>
  </si>
  <si>
    <t>949101112</t>
  </si>
  <si>
    <t>Lešení pomocné pro objekty pozemních staveb s lešeňovou podlahou v do 3,5 m zatížení do 150 kg/m2</t>
  </si>
  <si>
    <t>36</t>
  </si>
  <si>
    <t>19</t>
  </si>
  <si>
    <t>952901111</t>
  </si>
  <si>
    <t>Vyčištění budov bytové a občanské výstavby při výšce podlaží do 4 m</t>
  </si>
  <si>
    <t>38</t>
  </si>
  <si>
    <t>965041331</t>
  </si>
  <si>
    <t>Bourání mazanin škvárobetonových tl do 100 mm pl do 4 m2</t>
  </si>
  <si>
    <t>40</t>
  </si>
  <si>
    <t>965081213</t>
  </si>
  <si>
    <t>Bourání podlah z dlaždic keramických nebo xylolitových tl do 10 mm plochy přes 1 m2</t>
  </si>
  <si>
    <t>42</t>
  </si>
  <si>
    <t>968062355</t>
  </si>
  <si>
    <t>Vybourání dřevěných rámů oken dvojitých včetně křídel pl do 2 m2</t>
  </si>
  <si>
    <t>44</t>
  </si>
  <si>
    <t>1,3*2,13*1</t>
  </si>
  <si>
    <t>1,3*2,13*3</t>
  </si>
  <si>
    <t>1,4*2,13*2</t>
  </si>
  <si>
    <t>0,5*0,73*1</t>
  </si>
  <si>
    <t>23</t>
  </si>
  <si>
    <t>968062455</t>
  </si>
  <si>
    <t>Vybourání dřevěných dveřních zárubní pl do 2 m2</t>
  </si>
  <si>
    <t>46</t>
  </si>
  <si>
    <t>1,4*2,1*3+0,8*2*0,7*2*2+1,0*2*2</t>
  </si>
  <si>
    <t>969031111</t>
  </si>
  <si>
    <t>Vybourání vnitřního ocelového potrubí do DN 50</t>
  </si>
  <si>
    <t>48</t>
  </si>
  <si>
    <t>25</t>
  </si>
  <si>
    <t>971033241</t>
  </si>
  <si>
    <t>Vybourání otvorů ve zdivu cihelném pl do 0,0225 m2 na MVC nebo MV tl do 300 mm</t>
  </si>
  <si>
    <t>50</t>
  </si>
  <si>
    <t>971033251</t>
  </si>
  <si>
    <t>Vybourání otvorů ve zdivu cihelném pl do 0,0225 m2 na MVC nebo MV tl do 450 mm</t>
  </si>
  <si>
    <t>52</t>
  </si>
  <si>
    <t>27</t>
  </si>
  <si>
    <t>971033351</t>
  </si>
  <si>
    <t>Vybourání otvorů ve zdivu cihelném pl do 0,09 m2 na MVC nebo MV tl do 450 mm</t>
  </si>
  <si>
    <t>54</t>
  </si>
  <si>
    <t>974031122</t>
  </si>
  <si>
    <t>Vysekání rýh ve zdivu cihelném hl do 30 mm š do 70 mm</t>
  </si>
  <si>
    <t>56</t>
  </si>
  <si>
    <t>29</t>
  </si>
  <si>
    <t>974031142</t>
  </si>
  <si>
    <t>Vysekání rýh ve zdivu cihelném hl do 70 mm š do 70 mm</t>
  </si>
  <si>
    <t>58</t>
  </si>
  <si>
    <t>978013161</t>
  </si>
  <si>
    <t>Otlučení (osekání) vnitřní vápenné nebo vápenocementové omítky stěn v rozsahu do 50 %</t>
  </si>
  <si>
    <t>60</t>
  </si>
  <si>
    <t>31</t>
  </si>
  <si>
    <t>978059541</t>
  </si>
  <si>
    <t>Odsekání a odebrání obkladů stěn z vnitřních obkládaček plochy přes 1 m2</t>
  </si>
  <si>
    <t>62</t>
  </si>
  <si>
    <t>HZS1292</t>
  </si>
  <si>
    <t>Hodinová zúčtovací sazba stavební dělník</t>
  </si>
  <si>
    <t>hod</t>
  </si>
  <si>
    <t>64</t>
  </si>
  <si>
    <t>vyvesení nábytku a následná likvidace</t>
  </si>
  <si>
    <t>4*8</t>
  </si>
  <si>
    <t>997</t>
  </si>
  <si>
    <t>Přesun sutě</t>
  </si>
  <si>
    <t>33</t>
  </si>
  <si>
    <t>997013212</t>
  </si>
  <si>
    <t>Vnitrostaveništní doprava suti a vybouraných hmot pro budovy v do 9 m ručně</t>
  </si>
  <si>
    <t>t</t>
  </si>
  <si>
    <t>66</t>
  </si>
  <si>
    <t>997013501</t>
  </si>
  <si>
    <t>Odvoz suti a vybouraných hmot na skládku nebo meziskládku do 1 km se složením</t>
  </si>
  <si>
    <t>68</t>
  </si>
  <si>
    <t>35</t>
  </si>
  <si>
    <t>997013509</t>
  </si>
  <si>
    <t>Příplatek k odvozu suti a vybouraných hmot na skládku ZKD 1 km přes 1 km</t>
  </si>
  <si>
    <t>70</t>
  </si>
  <si>
    <t>18,231*19 "Přepočtené koeficientem množství</t>
  </si>
  <si>
    <t>997013631</t>
  </si>
  <si>
    <t>Poplatek za uložení na skládce (skládkovné) stavebního odpadu směsného kód odpadu 17 09 04</t>
  </si>
  <si>
    <t>72</t>
  </si>
  <si>
    <t>998</t>
  </si>
  <si>
    <t>Přesun hmot</t>
  </si>
  <si>
    <t>37</t>
  </si>
  <si>
    <t>998018001</t>
  </si>
  <si>
    <t>Přesun hmot ruční pro budovy v do 6 m</t>
  </si>
  <si>
    <t>74</t>
  </si>
  <si>
    <t>PSV</t>
  </si>
  <si>
    <t>Práce a dodávky PSV</t>
  </si>
  <si>
    <t>711</t>
  </si>
  <si>
    <t>Izolace proti vodě, vlhkosti a plynům</t>
  </si>
  <si>
    <t>711113125</t>
  </si>
  <si>
    <t>Izolace proti vlhkosti na svislé ploše za studena těsnicí hmotou dvousložkovou na bázi polymery modifikované živičné emulze</t>
  </si>
  <si>
    <t>76</t>
  </si>
  <si>
    <t>(0,9+0,9)*2*2+0,9*0,9</t>
  </si>
  <si>
    <t>39</t>
  </si>
  <si>
    <t>711191001</t>
  </si>
  <si>
    <t>Provedení adhezního můstku na vodorovné ploše</t>
  </si>
  <si>
    <t>78</t>
  </si>
  <si>
    <t>711191011</t>
  </si>
  <si>
    <t>Provedení adhezního můstku na svislé ploše</t>
  </si>
  <si>
    <t>80</t>
  </si>
  <si>
    <t>41</t>
  </si>
  <si>
    <t>58581220</t>
  </si>
  <si>
    <t>můstek adhezní pod izolační a vyrovnávací lepící hmoty</t>
  </si>
  <si>
    <t>kg</t>
  </si>
  <si>
    <t>82</t>
  </si>
  <si>
    <t>8*0,118 "Přepočtené koeficientem množství</t>
  </si>
  <si>
    <t>998711101</t>
  </si>
  <si>
    <t>Přesun hmot tonážní pro izolace proti vodě, vlhkosti a plynům v objektech výšky do 6 m</t>
  </si>
  <si>
    <t>-548534431</t>
  </si>
  <si>
    <t>713</t>
  </si>
  <si>
    <t>Izolace tepelné</t>
  </si>
  <si>
    <t>43</t>
  </si>
  <si>
    <t>713110813</t>
  </si>
  <si>
    <t>Odstranění tepelné izolace stropů volně kladené z vláknitých materiálů tl přes 100 mm</t>
  </si>
  <si>
    <t>86</t>
  </si>
  <si>
    <t>998713101</t>
  </si>
  <si>
    <t>Přesun hmot tonážní pro izolace tepelné v objektech v do 6 m</t>
  </si>
  <si>
    <t>2067369713</t>
  </si>
  <si>
    <t>721</t>
  </si>
  <si>
    <t>Zdravotechnika - vnitřní kanalizace</t>
  </si>
  <si>
    <t>45</t>
  </si>
  <si>
    <t>721100902</t>
  </si>
  <si>
    <t>Přetěsnění potrubí hrdlového do DN 100</t>
  </si>
  <si>
    <t>90</t>
  </si>
  <si>
    <t>721173401</t>
  </si>
  <si>
    <t>Potrubí kanalizační z PVC SN 4 svodné DN 110</t>
  </si>
  <si>
    <t>92</t>
  </si>
  <si>
    <t>47</t>
  </si>
  <si>
    <t>721173402</t>
  </si>
  <si>
    <t>Potrubí kanalizační z PVC SN 4 svodné DN 125</t>
  </si>
  <si>
    <t>94</t>
  </si>
  <si>
    <t>721174025</t>
  </si>
  <si>
    <t>Potrubí kanalizační z PP odpadní DN 110</t>
  </si>
  <si>
    <t>96</t>
  </si>
  <si>
    <t>49</t>
  </si>
  <si>
    <t>721174043</t>
  </si>
  <si>
    <t>Potrubí kanalizační z PP připojovací DN 50</t>
  </si>
  <si>
    <t>98</t>
  </si>
  <si>
    <t>721174044</t>
  </si>
  <si>
    <t>Potrubí kanalizační z PP připojovací DN 75</t>
  </si>
  <si>
    <t>100</t>
  </si>
  <si>
    <t>51</t>
  </si>
  <si>
    <t>721194105</t>
  </si>
  <si>
    <t>Vyvedení a upevnění odpadních výpustek DN 50</t>
  </si>
  <si>
    <t>102</t>
  </si>
  <si>
    <t>721194109</t>
  </si>
  <si>
    <t>Vyvedení a upevnění odpadních výpustek DN 100</t>
  </si>
  <si>
    <t>104</t>
  </si>
  <si>
    <t>53</t>
  </si>
  <si>
    <t>721290111</t>
  </si>
  <si>
    <t>Zkouška těsnosti potrubí kanalizace vodou do DN 125</t>
  </si>
  <si>
    <t>106</t>
  </si>
  <si>
    <t>998721101</t>
  </si>
  <si>
    <t>Přesun hmot tonážní pro vnitřní kanalizace v objektech v do 6 m</t>
  </si>
  <si>
    <t>-1346263612</t>
  </si>
  <si>
    <t>722</t>
  </si>
  <si>
    <t>Zdravotechnika - vnitřní vodovod</t>
  </si>
  <si>
    <t>55</t>
  </si>
  <si>
    <t>722130801</t>
  </si>
  <si>
    <t>Demontáž potrubí ocelové pozinkované závitové do DN 25</t>
  </si>
  <si>
    <t>110</t>
  </si>
  <si>
    <t>722131933</t>
  </si>
  <si>
    <t>Potrubí pozinkované závitové propojení potrubí DN 25</t>
  </si>
  <si>
    <t>112</t>
  </si>
  <si>
    <t>57</t>
  </si>
  <si>
    <t>722174002</t>
  </si>
  <si>
    <t>Potrubí vodovodní plastové PPR svar polyfuze PN 16 D 20 x 2,8 mm</t>
  </si>
  <si>
    <t>114</t>
  </si>
  <si>
    <t>722174003</t>
  </si>
  <si>
    <t>Potrubí vodovodní plastové PPR svar polyfuze PN 16 D 25 x 3,5 mm</t>
  </si>
  <si>
    <t>116</t>
  </si>
  <si>
    <t>59</t>
  </si>
  <si>
    <t>722179191</t>
  </si>
  <si>
    <t>Příplatek k rozvodu vody z plastů za malý rozsah prací na zakázce do 20 m</t>
  </si>
  <si>
    <t>soubor</t>
  </si>
  <si>
    <t>118</t>
  </si>
  <si>
    <t>722181222</t>
  </si>
  <si>
    <t>Ochrana vodovodního potrubí přilepenými termoizolačními trubicemi z PE tl do 9 mm DN do 45 mm</t>
  </si>
  <si>
    <t>120</t>
  </si>
  <si>
    <t>61</t>
  </si>
  <si>
    <t>722190402</t>
  </si>
  <si>
    <t>Vyvedení a upevnění výpustku do DN 50</t>
  </si>
  <si>
    <t>122</t>
  </si>
  <si>
    <t>722190901</t>
  </si>
  <si>
    <t>Uzavření nebo otevření vodovodního potrubí při opravách</t>
  </si>
  <si>
    <t>124</t>
  </si>
  <si>
    <t>63</t>
  </si>
  <si>
    <t>722220112</t>
  </si>
  <si>
    <t>Nástěnka pro výtokový ventil G 3/4 s jedním závitem</t>
  </si>
  <si>
    <t>126</t>
  </si>
  <si>
    <t>722220122</t>
  </si>
  <si>
    <t>Nástěnka pro baterii G 3/4 s jedním závitem</t>
  </si>
  <si>
    <t>pár</t>
  </si>
  <si>
    <t>128</t>
  </si>
  <si>
    <t>65</t>
  </si>
  <si>
    <t>722231071</t>
  </si>
  <si>
    <t>Ventil zpětný mosazný G 3/8 PN 10 do 110°C se dvěma závity</t>
  </si>
  <si>
    <t>130</t>
  </si>
  <si>
    <t>722232012</t>
  </si>
  <si>
    <t>Kohout kulový podomítkový G 3/4 PN 16 do 120°C vnitřní závit</t>
  </si>
  <si>
    <t>132</t>
  </si>
  <si>
    <t>67</t>
  </si>
  <si>
    <t>722232042</t>
  </si>
  <si>
    <t>Kohout kulový přímý G 3/8 PN 42 do 185°C vnitřní závit</t>
  </si>
  <si>
    <t>134</t>
  </si>
  <si>
    <t>722232062</t>
  </si>
  <si>
    <t>Kohout kulový přímý G 3/4 PN 42 do 185°C vnitřní závit s vypouštěním</t>
  </si>
  <si>
    <t>136</t>
  </si>
  <si>
    <t>69</t>
  </si>
  <si>
    <t>722239102</t>
  </si>
  <si>
    <t>Montáž armatur vodovodních se dvěma závity G 3/4</t>
  </si>
  <si>
    <t>138</t>
  </si>
  <si>
    <t>31942737</t>
  </si>
  <si>
    <t>prodloužení mosaz 50mmx3/4"</t>
  </si>
  <si>
    <t>140</t>
  </si>
  <si>
    <t>71</t>
  </si>
  <si>
    <t>31942807</t>
  </si>
  <si>
    <t>koleno potrubí-vnitřní závit mosaz 25x3/4"</t>
  </si>
  <si>
    <t>142</t>
  </si>
  <si>
    <t>31942445</t>
  </si>
  <si>
    <t>vsuvka mosazná s vnějším závitem G 1"</t>
  </si>
  <si>
    <t>144</t>
  </si>
  <si>
    <t>73</t>
  </si>
  <si>
    <t>31942745</t>
  </si>
  <si>
    <t>přechod vnější-vnitřní závit redukovaný mosaz 3/4"x3/4"</t>
  </si>
  <si>
    <t>146</t>
  </si>
  <si>
    <t>31940002</t>
  </si>
  <si>
    <t>šroubení mosazné k vodoměrům 3/4"</t>
  </si>
  <si>
    <t>sada</t>
  </si>
  <si>
    <t>148</t>
  </si>
  <si>
    <t>75</t>
  </si>
  <si>
    <t>722263212</t>
  </si>
  <si>
    <t>Vodoměr závitový vícevtokový mokroběžný do 100°C G 3/4 x 190 mm Qn 2,5 m3/h horizontální</t>
  </si>
  <si>
    <t>150</t>
  </si>
  <si>
    <t>722290226</t>
  </si>
  <si>
    <t>Zkouška těsnosti vodovodního potrubí závitového do DN 50</t>
  </si>
  <si>
    <t>152</t>
  </si>
  <si>
    <t>77</t>
  </si>
  <si>
    <t>722290234</t>
  </si>
  <si>
    <t>Proplach a dezinfekce vodovodního potrubí do DN 80</t>
  </si>
  <si>
    <t>154</t>
  </si>
  <si>
    <t>998722101</t>
  </si>
  <si>
    <t>Přesun hmot tonážní pro vnitřní vodovod v objektech v do 6 m</t>
  </si>
  <si>
    <t>-202548636</t>
  </si>
  <si>
    <t>725</t>
  </si>
  <si>
    <t>Zdravotechnika - zařizovací předměty</t>
  </si>
  <si>
    <t>79</t>
  </si>
  <si>
    <t>725110814</t>
  </si>
  <si>
    <t>Demontáž klozetu Kombi, odsávací</t>
  </si>
  <si>
    <t>158</t>
  </si>
  <si>
    <t>725112171</t>
  </si>
  <si>
    <t>Kombi klozet s hlubokým splachováním odpad vodorovný</t>
  </si>
  <si>
    <t>160</t>
  </si>
  <si>
    <t>81</t>
  </si>
  <si>
    <t>725210821</t>
  </si>
  <si>
    <t>Demontáž umyvadel bez výtokových armatur</t>
  </si>
  <si>
    <t>162</t>
  </si>
  <si>
    <t>725211617</t>
  </si>
  <si>
    <t>Umyvadlo keramické bílé šířky 600 mm s krytem na sifon připevněné na stěnu šrouby</t>
  </si>
  <si>
    <t>164</t>
  </si>
  <si>
    <t>83</t>
  </si>
  <si>
    <t>725220832</t>
  </si>
  <si>
    <t>Demontáž van litinová volná</t>
  </si>
  <si>
    <t>166</t>
  </si>
  <si>
    <t>84</t>
  </si>
  <si>
    <t>725241112</t>
  </si>
  <si>
    <t>Vanička sprchová akrylátová čtvercová 900x900 mm</t>
  </si>
  <si>
    <t>168</t>
  </si>
  <si>
    <t>85</t>
  </si>
  <si>
    <t>725244523</t>
  </si>
  <si>
    <t>Zástěna sprchová rohová rámová se skleněnou výplní tl. 4 a 5 mm dveře posuvné dvoudílné vstup z rohu na vaničku 900x900 mm</t>
  </si>
  <si>
    <t>170</t>
  </si>
  <si>
    <t>725310823</t>
  </si>
  <si>
    <t>Demontáž dřez jednoduchý vestavěný v kuchyňských sestavách bez výtokových armatur</t>
  </si>
  <si>
    <t>172</t>
  </si>
  <si>
    <t>87</t>
  </si>
  <si>
    <t>725311121</t>
  </si>
  <si>
    <t>Dřez jednoduchý nerezový se zápachovou uzávěrkou s odkapávací plochou 560x480 mm a miskou</t>
  </si>
  <si>
    <t>174</t>
  </si>
  <si>
    <t>88</t>
  </si>
  <si>
    <t>725530823</t>
  </si>
  <si>
    <t>Demontáž ohřívač elektrický tlakový do 200 litrů</t>
  </si>
  <si>
    <t>176</t>
  </si>
  <si>
    <t>89</t>
  </si>
  <si>
    <t>725532218</t>
  </si>
  <si>
    <t>Elektrický ohřívač zásobníkový akumulační závěsný vodorovný 160 l / 2 kW</t>
  </si>
  <si>
    <t>178</t>
  </si>
  <si>
    <t>725590811</t>
  </si>
  <si>
    <t>Přemístění vnitrostaveništní demontovaných zařizovacích předmětů v objektech výšky do 6 m</t>
  </si>
  <si>
    <t>180</t>
  </si>
  <si>
    <t>91</t>
  </si>
  <si>
    <t>725810812</t>
  </si>
  <si>
    <t>Demontáž ventilů výtokových stojánkových</t>
  </si>
  <si>
    <t>182</t>
  </si>
  <si>
    <t>725820801</t>
  </si>
  <si>
    <t>Demontáž baterie nástěnné do G 3 / 4</t>
  </si>
  <si>
    <t>184</t>
  </si>
  <si>
    <t>93</t>
  </si>
  <si>
    <t>725821312</t>
  </si>
  <si>
    <t>Baterie dřezová nástěnná páková s otáčivým kulatým ústím a délkou ramínka 300 mm</t>
  </si>
  <si>
    <t>186</t>
  </si>
  <si>
    <t>725822612</t>
  </si>
  <si>
    <t>Baterie umyvadlová stojánková páková s výpustí</t>
  </si>
  <si>
    <t>188</t>
  </si>
  <si>
    <t>95</t>
  </si>
  <si>
    <t>725840850</t>
  </si>
  <si>
    <t>Demontáž baterie sprch diferenciální do G 3/4x1</t>
  </si>
  <si>
    <t>190</t>
  </si>
  <si>
    <t>725841311</t>
  </si>
  <si>
    <t>Baterie sprchová nástěnná pákové</t>
  </si>
  <si>
    <t>192</t>
  </si>
  <si>
    <t>97</t>
  </si>
  <si>
    <t>725850800</t>
  </si>
  <si>
    <t>Demontáž ventilů odpadních</t>
  </si>
  <si>
    <t>194</t>
  </si>
  <si>
    <t>725851315</t>
  </si>
  <si>
    <t>Ventil odpadní dřezový s přepadem G 6/4</t>
  </si>
  <si>
    <t>196</t>
  </si>
  <si>
    <t>99</t>
  </si>
  <si>
    <t>725851325</t>
  </si>
  <si>
    <t>Ventil odpadní umyvadlový bez přepadu G 5/4</t>
  </si>
  <si>
    <t>198</t>
  </si>
  <si>
    <t>725860811</t>
  </si>
  <si>
    <t>Demontáž uzávěrů zápachu jednoduchých</t>
  </si>
  <si>
    <t>200</t>
  </si>
  <si>
    <t>101</t>
  </si>
  <si>
    <t>725861101</t>
  </si>
  <si>
    <t>Zápachová uzávěrka pro umyvadla DN 32</t>
  </si>
  <si>
    <t>202</t>
  </si>
  <si>
    <t>725865312</t>
  </si>
  <si>
    <t>Zápachová uzávěrka sprchových van DN 40/50 s kulovým kloubem na odtoku a odpadním ventilem</t>
  </si>
  <si>
    <t>204</t>
  </si>
  <si>
    <t>103</t>
  </si>
  <si>
    <t>725980123</t>
  </si>
  <si>
    <t>Dvířka 30/30</t>
  </si>
  <si>
    <t>206</t>
  </si>
  <si>
    <t>998725101</t>
  </si>
  <si>
    <t>Přesun hmot tonážní pro zařizovací předměty v objektech v do 6 m</t>
  </si>
  <si>
    <t>303270104</t>
  </si>
  <si>
    <t>731</t>
  </si>
  <si>
    <t>Ústřední vytápění - kotelny</t>
  </si>
  <si>
    <t>105</t>
  </si>
  <si>
    <t>731259614</t>
  </si>
  <si>
    <t>Montáž kotlů ocelových elektrických závěsných přímotopných o výkonu do 18 kW</t>
  </si>
  <si>
    <t>210</t>
  </si>
  <si>
    <t>48417006</t>
  </si>
  <si>
    <t>elektrokotel závěsný přímotopný 18kW</t>
  </si>
  <si>
    <t>212</t>
  </si>
  <si>
    <t>733</t>
  </si>
  <si>
    <t>Ústřední vytápění - rozvodné potrubí</t>
  </si>
  <si>
    <t>107</t>
  </si>
  <si>
    <t>733120815</t>
  </si>
  <si>
    <t>Demontáž potrubí ocelového hladkého do D 38</t>
  </si>
  <si>
    <t>216</t>
  </si>
  <si>
    <t>108</t>
  </si>
  <si>
    <t>733223104</t>
  </si>
  <si>
    <t>Potrubí měděné tvrdé spojované měkkým pájením D 22x1</t>
  </si>
  <si>
    <t>218</t>
  </si>
  <si>
    <t>109</t>
  </si>
  <si>
    <t>733224224</t>
  </si>
  <si>
    <t>Příplatek k potrubí měděnému za zhotovení přípojky z trubek měděných D 22x1</t>
  </si>
  <si>
    <t>220</t>
  </si>
  <si>
    <t>733291101</t>
  </si>
  <si>
    <t>Zkouška těsnosti potrubí měděné do D 35x1,5</t>
  </si>
  <si>
    <t>222</t>
  </si>
  <si>
    <t>111</t>
  </si>
  <si>
    <t>733890801</t>
  </si>
  <si>
    <t>Přemístění potrubí demontovaného vodorovně do 100 m v objektech výšky do 6 m</t>
  </si>
  <si>
    <t>224</t>
  </si>
  <si>
    <t>998733101</t>
  </si>
  <si>
    <t>Přesun hmot tonážní pro rozvody potrubí v objektech v do 6 m</t>
  </si>
  <si>
    <t>184461878</t>
  </si>
  <si>
    <t>113</t>
  </si>
  <si>
    <t>998733201</t>
  </si>
  <si>
    <t>Přesun hmot procentní pro rozvody potrubí v objektech v do 6 m</t>
  </si>
  <si>
    <t>%</t>
  </si>
  <si>
    <t>226</t>
  </si>
  <si>
    <t>734</t>
  </si>
  <si>
    <t>Ústřední vytápění - armatury</t>
  </si>
  <si>
    <t>734211113</t>
  </si>
  <si>
    <t>Ventil závitový odvzdušňovací G 3/8 PN 10 do 120°C otopných těles</t>
  </si>
  <si>
    <t>228</t>
  </si>
  <si>
    <t>115</t>
  </si>
  <si>
    <t>734222813</t>
  </si>
  <si>
    <t>Ventil závitový termostatický přímý G 3/4 PN 16 do 110°C s ruční hlavou chromovaný</t>
  </si>
  <si>
    <t>230</t>
  </si>
  <si>
    <t>734261234</t>
  </si>
  <si>
    <t>Šroubení topenářské přímé G 3/4 PN 16 do 120°C</t>
  </si>
  <si>
    <t>232</t>
  </si>
  <si>
    <t>117</t>
  </si>
  <si>
    <t>734261407</t>
  </si>
  <si>
    <t>Armatura připojovací přímá G 3/4x18 PN 10 do 110°C radiátorů typu VK</t>
  </si>
  <si>
    <t>234</t>
  </si>
  <si>
    <t>734261718</t>
  </si>
  <si>
    <t>Šroubení regulační radiátorové přímé G 3/4 s vypouštěním</t>
  </si>
  <si>
    <t>236</t>
  </si>
  <si>
    <t>119</t>
  </si>
  <si>
    <t>998734101</t>
  </si>
  <si>
    <t>Přesun hmot tonážní pro armatury v objektech v do 6 m</t>
  </si>
  <si>
    <t>-457809972</t>
  </si>
  <si>
    <t>735</t>
  </si>
  <si>
    <t>Ústřední vytápění - otopná tělesa</t>
  </si>
  <si>
    <t>735151458</t>
  </si>
  <si>
    <t>Otopné těleso panelové dvoudeskové 1 přídavná přestupní plocha výška/délka 500/110 0mm výkon 1229 W</t>
  </si>
  <si>
    <t>240</t>
  </si>
  <si>
    <t>121</t>
  </si>
  <si>
    <t>735151459</t>
  </si>
  <si>
    <t>Otopné těleso panelové dvoudeskové 1 přídavná přestupní plocha výška/délka 500/1200 mm výkon 1340 W</t>
  </si>
  <si>
    <t>242</t>
  </si>
  <si>
    <t>735151483</t>
  </si>
  <si>
    <t>Otopné těleso panelové dvoudeskové 1 přídavná přestupní plocha výška/délka 600/2000 mm výkon 2576 W</t>
  </si>
  <si>
    <t>244</t>
  </si>
  <si>
    <t>123</t>
  </si>
  <si>
    <t>735151821</t>
  </si>
  <si>
    <t>Demontáž otopného tělesa panelového dvouřadého délka do 1500 mm</t>
  </si>
  <si>
    <t>246</t>
  </si>
  <si>
    <t>735511142</t>
  </si>
  <si>
    <t>Prostorový termostat programovatelný týdenní</t>
  </si>
  <si>
    <t>248</t>
  </si>
  <si>
    <t>125</t>
  </si>
  <si>
    <t>998735101</t>
  </si>
  <si>
    <t>Přesun hmot tonážní pro otopná tělesa v objektech v do 6 m</t>
  </si>
  <si>
    <t>1928897996</t>
  </si>
  <si>
    <t>741</t>
  </si>
  <si>
    <t>Elektroinstalace - silnoproud</t>
  </si>
  <si>
    <t>220280221</t>
  </si>
  <si>
    <t>Montáž kabely bytové uložené v trubkách nebo lištách SYKFY 5 x 2 x 0,5 mm</t>
  </si>
  <si>
    <t>252</t>
  </si>
  <si>
    <t>127</t>
  </si>
  <si>
    <t>10.698.536</t>
  </si>
  <si>
    <t>Kabel HD-1000 FHD koaxiál bal.100m</t>
  </si>
  <si>
    <t>cena dodavatele</t>
  </si>
  <si>
    <t>254</t>
  </si>
  <si>
    <t>220320201</t>
  </si>
  <si>
    <t>Montáž zvonku pro vnitřní použití na střídavý nebo stejnosměrný proud napětí 3 až 24 V</t>
  </si>
  <si>
    <t>256</t>
  </si>
  <si>
    <t>129</t>
  </si>
  <si>
    <t>37414130</t>
  </si>
  <si>
    <t>zvonek bytový</t>
  </si>
  <si>
    <t>258</t>
  </si>
  <si>
    <t>741112061</t>
  </si>
  <si>
    <t>Montáž krabice přístrojová zapuštěná plastová kruhová</t>
  </si>
  <si>
    <t>260</t>
  </si>
  <si>
    <t>131</t>
  </si>
  <si>
    <t>34571512</t>
  </si>
  <si>
    <t>krabice přístrojová instalační 500 V, 71x71x42mm</t>
  </si>
  <si>
    <t>262</t>
  </si>
  <si>
    <t>741120001</t>
  </si>
  <si>
    <t>Montáž vodič Cu izolovaný plný a laněný žíla 0,35-6 mm2 pod omítku (CY)</t>
  </si>
  <si>
    <t>264</t>
  </si>
  <si>
    <t>133</t>
  </si>
  <si>
    <t>34140842</t>
  </si>
  <si>
    <t>vodič izolovaný s Cu jádrem 4mm2</t>
  </si>
  <si>
    <t>266</t>
  </si>
  <si>
    <t>34140844</t>
  </si>
  <si>
    <t>vodič izolovaný s Cu jádrem 6mm2</t>
  </si>
  <si>
    <t>268</t>
  </si>
  <si>
    <t>135</t>
  </si>
  <si>
    <t>741122015</t>
  </si>
  <si>
    <t>Montáž kabel Cu bez ukončení uložený pod omítku plný kulatý 3x1,5 mm2 (CYKY)</t>
  </si>
  <si>
    <t>270</t>
  </si>
  <si>
    <t>34111030</t>
  </si>
  <si>
    <t>kabel silový s Cu jádrem 1 kV 3x1,5mm2</t>
  </si>
  <si>
    <t>272</t>
  </si>
  <si>
    <t>310</t>
  </si>
  <si>
    <t>137</t>
  </si>
  <si>
    <t>741122016</t>
  </si>
  <si>
    <t>Montáž kabel Cu bez ukončení uložený pod omítku plný kulatý 3x2,5 až 6 mm2 (CYKY)</t>
  </si>
  <si>
    <t>274</t>
  </si>
  <si>
    <t>34111036</t>
  </si>
  <si>
    <t>kabel silový s Cu jádrem 1 kV 3x2,5mm2</t>
  </si>
  <si>
    <t>276</t>
  </si>
  <si>
    <t>305</t>
  </si>
  <si>
    <t>139</t>
  </si>
  <si>
    <t>741122031</t>
  </si>
  <si>
    <t>Montáž kabel Cu bez ukončení uložený pod omítku plný kulatý 5x1,5 až 2,5 mm2 (CYKY)</t>
  </si>
  <si>
    <t>278</t>
  </si>
  <si>
    <t>34111090</t>
  </si>
  <si>
    <t>kabel silový s Cu jádrem 1 kV 5x1,5mm2</t>
  </si>
  <si>
    <t>280</t>
  </si>
  <si>
    <t>141</t>
  </si>
  <si>
    <t>741122032</t>
  </si>
  <si>
    <t>Montáž kabel Cu bez ukončení uložený pod omítku plný kulatý 5x4 až 6 mm2 (CYKY)</t>
  </si>
  <si>
    <t>282</t>
  </si>
  <si>
    <t>34111100</t>
  </si>
  <si>
    <t>kabel silový s Cu jádrem 1 kV 5x6mm2</t>
  </si>
  <si>
    <t>284</t>
  </si>
  <si>
    <t>143</t>
  </si>
  <si>
    <t>741124731</t>
  </si>
  <si>
    <t>Montáž kabel Cu stíněný ovládací žíly 2 až 19x0,8 mm2 uložený pevně (JYTY)</t>
  </si>
  <si>
    <t>286</t>
  </si>
  <si>
    <t>34121582</t>
  </si>
  <si>
    <t>kabel ovládací stíněný 4x0,8mm</t>
  </si>
  <si>
    <t>288</t>
  </si>
  <si>
    <t>145</t>
  </si>
  <si>
    <t>741210121</t>
  </si>
  <si>
    <t>Montáž rozváděčů litinových, hliníkových nebo plastových - skříněk do 10 kg</t>
  </si>
  <si>
    <t>290</t>
  </si>
  <si>
    <t>35713142</t>
  </si>
  <si>
    <t>rozvodnice zapuštěná, průhledné dveře, 4 řady, šířka 14 modulárních jednotek</t>
  </si>
  <si>
    <t>292</t>
  </si>
  <si>
    <t>147</t>
  </si>
  <si>
    <t>741310101</t>
  </si>
  <si>
    <t>Montáž vypínač (polo)zapuštěný bezšroubové připojení 1-jednopólový</t>
  </si>
  <si>
    <t>294</t>
  </si>
  <si>
    <t>34536700</t>
  </si>
  <si>
    <t>rámeček pro spínače a zásuvky 3901A-B10 jednonásobný</t>
  </si>
  <si>
    <t>296</t>
  </si>
  <si>
    <t>149</t>
  </si>
  <si>
    <t>34535516</t>
  </si>
  <si>
    <t>spínač jednopólový 10A ostatní barvy</t>
  </si>
  <si>
    <t>298</t>
  </si>
  <si>
    <t>741311803</t>
  </si>
  <si>
    <t>Demontáž spínačů nástěnných normálních do 10 A bezšroubových bez zachování funkčnosti do 2 svorek</t>
  </si>
  <si>
    <t>300</t>
  </si>
  <si>
    <t>151</t>
  </si>
  <si>
    <t>741313005</t>
  </si>
  <si>
    <t>Montáž zásuvka (polo)zapuštěná bezšroubové připojení 2P + PE s přepěťovou ochranou</t>
  </si>
  <si>
    <t>302</t>
  </si>
  <si>
    <t>34555124</t>
  </si>
  <si>
    <t>zásuvka 2násobná 16A ostatní barvy</t>
  </si>
  <si>
    <t>304</t>
  </si>
  <si>
    <t>153</t>
  </si>
  <si>
    <t>37451224</t>
  </si>
  <si>
    <t>zásuvka tv+r+sat ostatní barvy</t>
  </si>
  <si>
    <t>306</t>
  </si>
  <si>
    <t>741315813</t>
  </si>
  <si>
    <t>Demontáž zásuvek domovních normálních do 16A zapuštěných bezšroubových bez zachování funkčnosti 2P+PE</t>
  </si>
  <si>
    <t>308</t>
  </si>
  <si>
    <t>155</t>
  </si>
  <si>
    <t>741320103</t>
  </si>
  <si>
    <t>Montáž jistič jednopólový nn do 25 A s krytem</t>
  </si>
  <si>
    <t>156</t>
  </si>
  <si>
    <t>35822109</t>
  </si>
  <si>
    <t>jistič 1pólový-charakteristika B 10A</t>
  </si>
  <si>
    <t>312</t>
  </si>
  <si>
    <t>157</t>
  </si>
  <si>
    <t>35822105</t>
  </si>
  <si>
    <t>jistič 1pólový-charakteristika B 2A</t>
  </si>
  <si>
    <t>314</t>
  </si>
  <si>
    <t>1,66666666666667*1,2 "Přepočtené koeficientem množství</t>
  </si>
  <si>
    <t>35822111</t>
  </si>
  <si>
    <t>jistič 1pólový-charakteristika B 16A</t>
  </si>
  <si>
    <t>316</t>
  </si>
  <si>
    <t>10*1,2 "Přepočtené koeficientem množství</t>
  </si>
  <si>
    <t>159</t>
  </si>
  <si>
    <t>741320133</t>
  </si>
  <si>
    <t>Montáž jistič dvoupólový nn do 25 A s krytem</t>
  </si>
  <si>
    <t>318</t>
  </si>
  <si>
    <t>35822401</t>
  </si>
  <si>
    <t>jistič 3pólový-charakteristika B 16A</t>
  </si>
  <si>
    <t>320</t>
  </si>
  <si>
    <t>161</t>
  </si>
  <si>
    <t>741321042</t>
  </si>
  <si>
    <t>Montáž proudových chráničů čtyřpólových nn do 63 A s krytem</t>
  </si>
  <si>
    <t>322</t>
  </si>
  <si>
    <t>M.0110</t>
  </si>
  <si>
    <t>chránič 4/40A/0,03A</t>
  </si>
  <si>
    <t>324</t>
  </si>
  <si>
    <t>163</t>
  </si>
  <si>
    <t>741330001</t>
  </si>
  <si>
    <t>Montáž stykač stejnosměrný vestavný jednopólový do 40 A</t>
  </si>
  <si>
    <t>326</t>
  </si>
  <si>
    <t>8500301040</t>
  </si>
  <si>
    <t>Stykač 25 A 230 V 1S, Hager ERC125</t>
  </si>
  <si>
    <t>328</t>
  </si>
  <si>
    <t>165</t>
  </si>
  <si>
    <t>741330011</t>
  </si>
  <si>
    <t>Montáž stykač stejnosměrný vestavný dvou/třípólový do 40 A</t>
  </si>
  <si>
    <t>330</t>
  </si>
  <si>
    <t>8500301045</t>
  </si>
  <si>
    <t>Stykač 25 A 230 V 3S, Hager ERC325</t>
  </si>
  <si>
    <t>332</t>
  </si>
  <si>
    <t>167</t>
  </si>
  <si>
    <t>741350011</t>
  </si>
  <si>
    <t>Montáž transformátor jednofázový nn vestavný 1x primár - 2x sekundár do 200 VA se zapojením vodičů</t>
  </si>
  <si>
    <t>334</t>
  </si>
  <si>
    <t>37422104</t>
  </si>
  <si>
    <t>transformátor zvonkový 8VA 220/240V 8V 16VA 24</t>
  </si>
  <si>
    <t>336</t>
  </si>
  <si>
    <t>169</t>
  </si>
  <si>
    <t>741370002</t>
  </si>
  <si>
    <t>Montáž svítidlo žárovkové bytové stropní přisazené 1 zdroj se sklem</t>
  </si>
  <si>
    <t>338</t>
  </si>
  <si>
    <t>34818210</t>
  </si>
  <si>
    <t xml:space="preserve">svítidlo bytové nástěnné plastové IP 42  109, 1x9 W</t>
  </si>
  <si>
    <t>340</t>
  </si>
  <si>
    <t>171</t>
  </si>
  <si>
    <t>741810001</t>
  </si>
  <si>
    <t>Celková prohlídka elektrického rozvodu a zařízení do 100 000,- Kč</t>
  </si>
  <si>
    <t>342</t>
  </si>
  <si>
    <t>741854923</t>
  </si>
  <si>
    <t>Vypnutí vedení se zajištěním proti nedovolenému zapnutí,vyzkoušením a s opětovným zapnutím</t>
  </si>
  <si>
    <t>344</t>
  </si>
  <si>
    <t>173</t>
  </si>
  <si>
    <t>998741101</t>
  </si>
  <si>
    <t>Přesun hmot tonážní pro silnoproud v objektech v do 6 m</t>
  </si>
  <si>
    <t>-931960414</t>
  </si>
  <si>
    <t>HZS2221</t>
  </si>
  <si>
    <t>Hodinová zúčtovací sazba elektrikář</t>
  </si>
  <si>
    <t>346</t>
  </si>
  <si>
    <t>úpravy na stávající elektroinstalaci, demontáž kabelů</t>
  </si>
  <si>
    <t>2*6</t>
  </si>
  <si>
    <t>175</t>
  </si>
  <si>
    <t>M.0101</t>
  </si>
  <si>
    <t>pomocný materiál (svorky atd.)</t>
  </si>
  <si>
    <t>kpl</t>
  </si>
  <si>
    <t>348</t>
  </si>
  <si>
    <t>HZS2222</t>
  </si>
  <si>
    <t>Hodinová zúčtovací sazba elektrikář odborný</t>
  </si>
  <si>
    <t>350</t>
  </si>
  <si>
    <t>úpravy v rozvaděči</t>
  </si>
  <si>
    <t>177</t>
  </si>
  <si>
    <t>M.0001</t>
  </si>
  <si>
    <t>pomocný a spojovací materiál (záslepky, propojovací lišty)</t>
  </si>
  <si>
    <t>352</t>
  </si>
  <si>
    <t>742</t>
  </si>
  <si>
    <t>Elektroinstalace - slaboproud</t>
  </si>
  <si>
    <t>742330801</t>
  </si>
  <si>
    <t>Demontáž rozvaděče</t>
  </si>
  <si>
    <t>356</t>
  </si>
  <si>
    <t>179</t>
  </si>
  <si>
    <t>998742101</t>
  </si>
  <si>
    <t>Přesun hmot tonážní pro slaboproud v objektech v do 6 m</t>
  </si>
  <si>
    <t>-2131974307</t>
  </si>
  <si>
    <t>751</t>
  </si>
  <si>
    <t>Vzduchotechnika</t>
  </si>
  <si>
    <t>751111271</t>
  </si>
  <si>
    <t>Mtž vent ax střtl potrubního základního D do 200 mm</t>
  </si>
  <si>
    <t>360</t>
  </si>
  <si>
    <t>181</t>
  </si>
  <si>
    <t>42914113</t>
  </si>
  <si>
    <t>ventilátor axiální stěnový skříň z plastu zpětná klapka a zpožděný doběh IP44 17W</t>
  </si>
  <si>
    <t>362</t>
  </si>
  <si>
    <t>42914350</t>
  </si>
  <si>
    <t>konzola montážní ventilátoru radiálního 254x47mm</t>
  </si>
  <si>
    <t>364</t>
  </si>
  <si>
    <t>183</t>
  </si>
  <si>
    <t>751510041</t>
  </si>
  <si>
    <t>Vzduchotechnické potrubí pozink kruhové spirálně vinuté D do 100 mm</t>
  </si>
  <si>
    <t>366</t>
  </si>
  <si>
    <t>751572101</t>
  </si>
  <si>
    <t>Uchycení potrubí kruhového pomocí objímky kotvenou do betonu D do 100 mm</t>
  </si>
  <si>
    <t>368</t>
  </si>
  <si>
    <t>185</t>
  </si>
  <si>
    <t>42390172</t>
  </si>
  <si>
    <t>objímka pro ventilaci VZT Pz M8/M10 D 100mm</t>
  </si>
  <si>
    <t>370</t>
  </si>
  <si>
    <t>42917520</t>
  </si>
  <si>
    <t>spona rychloupínací D 100mm</t>
  </si>
  <si>
    <t>372</t>
  </si>
  <si>
    <t>187</t>
  </si>
  <si>
    <t>998751101</t>
  </si>
  <si>
    <t>Přesun hmot tonážní pro vzduchotechniku v objektech v do 12 m</t>
  </si>
  <si>
    <t>-1905811995</t>
  </si>
  <si>
    <t>762</t>
  </si>
  <si>
    <t>Konstrukce tesařské</t>
  </si>
  <si>
    <t>762511262</t>
  </si>
  <si>
    <t>Podlahové kce podkladové z desek OSB tl 12 mm nebroušených na pero a drážku šroubovaných</t>
  </si>
  <si>
    <t>376</t>
  </si>
  <si>
    <t>52,06*2</t>
  </si>
  <si>
    <t>189</t>
  </si>
  <si>
    <t>762522811</t>
  </si>
  <si>
    <t>Demontáž podlah s polštáři z prken tloušťky do 32 mm</t>
  </si>
  <si>
    <t>378</t>
  </si>
  <si>
    <t>762595001</t>
  </si>
  <si>
    <t>Spojovací prostředky pro položení dřevěných podlah a zakrytí kanálů</t>
  </si>
  <si>
    <t>380</t>
  </si>
  <si>
    <t>191</t>
  </si>
  <si>
    <t>998762101</t>
  </si>
  <si>
    <t>Přesun hmot tonážní pro kce tesařské v objektech v do 6 m</t>
  </si>
  <si>
    <t>-551915444</t>
  </si>
  <si>
    <t>763</t>
  </si>
  <si>
    <t>Konstrukce suché výstavby</t>
  </si>
  <si>
    <t>763111333</t>
  </si>
  <si>
    <t>SDK příčka tl 100 mm profil CW+UW 75 desky 1xH2 12,5 TI 60 mm EI 30 Rw 45 dB</t>
  </si>
  <si>
    <t>384</t>
  </si>
  <si>
    <t>(1,4+1,0)*3,2</t>
  </si>
  <si>
    <t>193</t>
  </si>
  <si>
    <t>763121411</t>
  </si>
  <si>
    <t>SDK stěna předsazená tl 62,5 mm profil CW+UW 50 deska 1xA 12,5 bez izolace EI 15</t>
  </si>
  <si>
    <t>386</t>
  </si>
  <si>
    <t>1,4*3,2</t>
  </si>
  <si>
    <t>763131411</t>
  </si>
  <si>
    <t>SDK podhled desky 1xA 12,5 bez TI dvouvrstvá spodní kce profil CD+UD</t>
  </si>
  <si>
    <t>388</t>
  </si>
  <si>
    <t>4,6*3,3+4,7*4,6+1,7*3,4</t>
  </si>
  <si>
    <t>3,2*3,4-1*1,4</t>
  </si>
  <si>
    <t>0,7*1,5</t>
  </si>
  <si>
    <t>1,5*3,4+2,5*1,4</t>
  </si>
  <si>
    <t>195</t>
  </si>
  <si>
    <t>763131431</t>
  </si>
  <si>
    <t>SDK podhled deska 1xDF 12,5 bez TI dvouvrstvá spodní kce profil CD+UD</t>
  </si>
  <si>
    <t>390</t>
  </si>
  <si>
    <t>1*1,4+1*1,4</t>
  </si>
  <si>
    <t>1*1,8</t>
  </si>
  <si>
    <t>763131751</t>
  </si>
  <si>
    <t>Montáž parotěsné zábrany do SDK podhledu</t>
  </si>
  <si>
    <t>392</t>
  </si>
  <si>
    <t>61,71+4,6</t>
  </si>
  <si>
    <t>197</t>
  </si>
  <si>
    <t>28329274</t>
  </si>
  <si>
    <t>fólie PE vyztužená pro parotěsnou vrstvu (reakce na oheň - třída E) 110g/m2</t>
  </si>
  <si>
    <t>394</t>
  </si>
  <si>
    <t>763131752</t>
  </si>
  <si>
    <t>Montáž jedné vrstvy tepelné izolace do SDK podhledu</t>
  </si>
  <si>
    <t>396</t>
  </si>
  <si>
    <t>199</t>
  </si>
  <si>
    <t>63152106</t>
  </si>
  <si>
    <t>pás tepelně izolační univerzální λ=0,033-0,035 tl 180mm</t>
  </si>
  <si>
    <t>398</t>
  </si>
  <si>
    <t>763131811</t>
  </si>
  <si>
    <t>Demontáž SDK podhledu s nosnou kcí dřevěnou opláštění jednoduché</t>
  </si>
  <si>
    <t>400</t>
  </si>
  <si>
    <t>201</t>
  </si>
  <si>
    <t>998763200</t>
  </si>
  <si>
    <t>Přesun hmot procentní pro dřevostavby v objektech v do 6 m</t>
  </si>
  <si>
    <t>402</t>
  </si>
  <si>
    <t>764</t>
  </si>
  <si>
    <t>Konstrukce klempířské</t>
  </si>
  <si>
    <t>764002851</t>
  </si>
  <si>
    <t>Demontáž oplechování parapetů do suti</t>
  </si>
  <si>
    <t>404</t>
  </si>
  <si>
    <t>203</t>
  </si>
  <si>
    <t>764216644</t>
  </si>
  <si>
    <t>Oplechování rovných parapetů celoplošně lepené z Pz s povrchovou úpravou rš 330 mm</t>
  </si>
  <si>
    <t>406</t>
  </si>
  <si>
    <t>998764101</t>
  </si>
  <si>
    <t>Přesun hmot tonážní pro konstrukce klempířské v objektech v do 6 m</t>
  </si>
  <si>
    <t>1325200548</t>
  </si>
  <si>
    <t>766</t>
  </si>
  <si>
    <t>Konstrukce truhlářské</t>
  </si>
  <si>
    <t>205</t>
  </si>
  <si>
    <t>766111820</t>
  </si>
  <si>
    <t>Demontáž truhlářských stěn dřevěných plných</t>
  </si>
  <si>
    <t>410</t>
  </si>
  <si>
    <t>4,7*3,2+3,2*3,2</t>
  </si>
  <si>
    <t>766441811</t>
  </si>
  <si>
    <t>Demontáž parapetních desek dřevěných nebo plastových šířky do 30 cm délky do 1,0 m</t>
  </si>
  <si>
    <t>412</t>
  </si>
  <si>
    <t>207</t>
  </si>
  <si>
    <t>766441821</t>
  </si>
  <si>
    <t>Demontáž parapetních desek dřevěných nebo plastových šířky do 30 cm délky přes 1,0 m</t>
  </si>
  <si>
    <t>414</t>
  </si>
  <si>
    <t>208</t>
  </si>
  <si>
    <t>766622132</t>
  </si>
  <si>
    <t>Montáž plastových oken plochy přes 1 m2 otevíravých výšky do 2,5 m s rámem do zdiva</t>
  </si>
  <si>
    <t>416</t>
  </si>
  <si>
    <t>209</t>
  </si>
  <si>
    <t>M.0161</t>
  </si>
  <si>
    <t>Okno plastové 4-kř., 1300x2130mm, otevíravé + sklápěcí, barva bílá/nussbaum</t>
  </si>
  <si>
    <t>418</t>
  </si>
  <si>
    <t>M.0162</t>
  </si>
  <si>
    <t>Okno plastové 4-kř., 1300x213mm, otevíravé + sklápěcí, barva bílá /nussbaum, protihlukové</t>
  </si>
  <si>
    <t>420</t>
  </si>
  <si>
    <t>211</t>
  </si>
  <si>
    <t>M.01621</t>
  </si>
  <si>
    <t>Okno plastové 4-kř., 1400x2130mm, otevíravé + sklápěcí, barva bílá /nussbaum</t>
  </si>
  <si>
    <t>422</t>
  </si>
  <si>
    <t>M.0163</t>
  </si>
  <si>
    <t>Okno plastové 1-kř., 500x730mm, otevíravé + sklápěcí, barva bílá/nussbaum</t>
  </si>
  <si>
    <t>424</t>
  </si>
  <si>
    <t>213</t>
  </si>
  <si>
    <t>766660002</t>
  </si>
  <si>
    <t>Montáž dveřních křídel otvíravých jednokřídlových š přes 0,8 m do ocelové zárubně</t>
  </si>
  <si>
    <t>426</t>
  </si>
  <si>
    <t>214</t>
  </si>
  <si>
    <t>61162073</t>
  </si>
  <si>
    <t>dveře jednokřídlé voštinové povrch laminátový plné 700x1970/2100mm</t>
  </si>
  <si>
    <t>428</t>
  </si>
  <si>
    <t>215</t>
  </si>
  <si>
    <t>61162074</t>
  </si>
  <si>
    <t>dveře jednokřídlé voštinové povrch laminátový plné 800x1970/2100mm</t>
  </si>
  <si>
    <t>430</t>
  </si>
  <si>
    <t>766660411</t>
  </si>
  <si>
    <t>Montáž vchodových dveří jednokřídlových bez nadsvětlíku do zdiva</t>
  </si>
  <si>
    <t>432</t>
  </si>
  <si>
    <t>217</t>
  </si>
  <si>
    <t>M.0200</t>
  </si>
  <si>
    <t>vchododvé (bytové) dveře protipožární 800x2000mm</t>
  </si>
  <si>
    <t>434</t>
  </si>
  <si>
    <t>766660728</t>
  </si>
  <si>
    <t>Montáž dveřního interiérového kování - zámku</t>
  </si>
  <si>
    <t>436</t>
  </si>
  <si>
    <t>219</t>
  </si>
  <si>
    <t>2150200426</t>
  </si>
  <si>
    <t>Zadlabací zámek FAB 190/140/20 P CYLINDER</t>
  </si>
  <si>
    <t>438</t>
  </si>
  <si>
    <t>2150200380</t>
  </si>
  <si>
    <t>Cylindrická vložka 200RSDNm/35+55</t>
  </si>
  <si>
    <t>440</t>
  </si>
  <si>
    <t>221</t>
  </si>
  <si>
    <t>766660729</t>
  </si>
  <si>
    <t>Montáž dveřního interiérového kování - štítku s klikou</t>
  </si>
  <si>
    <t>442</t>
  </si>
  <si>
    <t>2150404852</t>
  </si>
  <si>
    <t>Interiérové kování Cobra Denisa BB72, matný nikl</t>
  </si>
  <si>
    <t>444</t>
  </si>
  <si>
    <t>223</t>
  </si>
  <si>
    <t>766660731</t>
  </si>
  <si>
    <t>Montáž dveřního bezpečnostního kování - zámku</t>
  </si>
  <si>
    <t>446</t>
  </si>
  <si>
    <t>2150200516</t>
  </si>
  <si>
    <t>Cylindrická vložka 200RSDNm/45+45</t>
  </si>
  <si>
    <t>448</t>
  </si>
  <si>
    <t>225</t>
  </si>
  <si>
    <t>2150200422</t>
  </si>
  <si>
    <t>Zadlabací zámek FAB 5140/20PPN 1/2 - protipožární</t>
  </si>
  <si>
    <t>450</t>
  </si>
  <si>
    <t>766660733</t>
  </si>
  <si>
    <t>Montáž dveřního bezpečnostního kování - štítku s klikou</t>
  </si>
  <si>
    <t>452</t>
  </si>
  <si>
    <t>227</t>
  </si>
  <si>
    <t>2150200446</t>
  </si>
  <si>
    <t>Bezpečnostní kování FAB BK301/90 KLIKA/KLIKA IROX</t>
  </si>
  <si>
    <t>454</t>
  </si>
  <si>
    <t>766682111</t>
  </si>
  <si>
    <t>Montáž zárubní obložkových pro dveře jednokřídlové tl stěny do 170 mm</t>
  </si>
  <si>
    <t>456</t>
  </si>
  <si>
    <t>229</t>
  </si>
  <si>
    <t>61181100</t>
  </si>
  <si>
    <t>zárubeň obložková interiérová pro dveře 1křídlé tl 80-150mm dýha</t>
  </si>
  <si>
    <t>458</t>
  </si>
  <si>
    <t>766682212</t>
  </si>
  <si>
    <t>Montáž zárubní obložkových protipožárních pro dveře jednokřídlové tl stěny do 350 mm</t>
  </si>
  <si>
    <t>460</t>
  </si>
  <si>
    <t>231</t>
  </si>
  <si>
    <t>61182264</t>
  </si>
  <si>
    <t>zárubeň obložková pro dveře 1křídlé 600,700,800,900x1970mm tl 180-250mm dub,buk</t>
  </si>
  <si>
    <t>462</t>
  </si>
  <si>
    <t>766694111</t>
  </si>
  <si>
    <t>Montáž parapetních desek dřevěných nebo plastových šířky do 30 cm délky do 1,0 m</t>
  </si>
  <si>
    <t>464</t>
  </si>
  <si>
    <t>233</t>
  </si>
  <si>
    <t>766694112</t>
  </si>
  <si>
    <t>Montáž parapetních desek dřevěných nebo plastových šířky do 30 cm délky do 1,6 m</t>
  </si>
  <si>
    <t>466</t>
  </si>
  <si>
    <t>60794103</t>
  </si>
  <si>
    <t>deska parapetní dřevotřísková vnitřní 300x1000mm</t>
  </si>
  <si>
    <t>468</t>
  </si>
  <si>
    <t>1,3*4+1,4*2+0,5*1</t>
  </si>
  <si>
    <t>235</t>
  </si>
  <si>
    <t>766695212</t>
  </si>
  <si>
    <t>Montáž truhlářských prahů dveří jednokřídlových šířky do 10 cm</t>
  </si>
  <si>
    <t>470</t>
  </si>
  <si>
    <t>61187136</t>
  </si>
  <si>
    <t>práh dveřní dřevěný dubový tl 20mm dl 720mm š 100mm</t>
  </si>
  <si>
    <t>472</t>
  </si>
  <si>
    <t>237</t>
  </si>
  <si>
    <t>61187156</t>
  </si>
  <si>
    <t>práh dveřní dřevěný dubový tl 20mm dl 820mm š 100mm</t>
  </si>
  <si>
    <t>474</t>
  </si>
  <si>
    <t>238</t>
  </si>
  <si>
    <t>998766101</t>
  </si>
  <si>
    <t>Přesun hmot tonážní pro konstrukce truhlářské v objektech v do 6 m</t>
  </si>
  <si>
    <t>676276678</t>
  </si>
  <si>
    <t>239</t>
  </si>
  <si>
    <t>HZS2121</t>
  </si>
  <si>
    <t>Hodinová zúčtovací sazba truhlář</t>
  </si>
  <si>
    <t>476</t>
  </si>
  <si>
    <t>demontáž a montáž kuchyňské linky</t>
  </si>
  <si>
    <t>2*5</t>
  </si>
  <si>
    <t>M.0120</t>
  </si>
  <si>
    <t>kuchyňská linka, vč. elektrického sporáku a odsavače par</t>
  </si>
  <si>
    <t>478</t>
  </si>
  <si>
    <t>771</t>
  </si>
  <si>
    <t>Podlahy z dlaždic</t>
  </si>
  <si>
    <t>241</t>
  </si>
  <si>
    <t>771111011</t>
  </si>
  <si>
    <t>Vysátí podkladu před pokládkou dlažby</t>
  </si>
  <si>
    <t>482</t>
  </si>
  <si>
    <t>771121011</t>
  </si>
  <si>
    <t>Nátěr penetrační na podlahu</t>
  </si>
  <si>
    <t>484</t>
  </si>
  <si>
    <t>2*1,6+1,4*1</t>
  </si>
  <si>
    <t>WC</t>
  </si>
  <si>
    <t>3,4*1,5+2,5*1,4</t>
  </si>
  <si>
    <t>1,5*0,7</t>
  </si>
  <si>
    <t>243</t>
  </si>
  <si>
    <t>771151024</t>
  </si>
  <si>
    <t>Samonivelační stěrka podlah pevnosti 30 MPa tl 10 mm</t>
  </si>
  <si>
    <t>486</t>
  </si>
  <si>
    <t>771574113</t>
  </si>
  <si>
    <t>Montáž podlah keramických hladkých lepených flexibilním lepidlem do 19 ks/m2</t>
  </si>
  <si>
    <t>488</t>
  </si>
  <si>
    <t>245</t>
  </si>
  <si>
    <t>59761011</t>
  </si>
  <si>
    <t>dlažba keramická slinutá hladká do interiéru i exteriéru do 9ks/m2</t>
  </si>
  <si>
    <t>490</t>
  </si>
  <si>
    <t>771591115</t>
  </si>
  <si>
    <t>Podlahy spárování silikonem</t>
  </si>
  <si>
    <t>492</t>
  </si>
  <si>
    <t>247</t>
  </si>
  <si>
    <t>998771101</t>
  </si>
  <si>
    <t>Přesun hmot tonážní pro podlahy z dlaždic v objektech v do 6 m</t>
  </si>
  <si>
    <t>-1209588730</t>
  </si>
  <si>
    <t>776</t>
  </si>
  <si>
    <t>Podlahy povlakové</t>
  </si>
  <si>
    <t>776111115</t>
  </si>
  <si>
    <t>Broušení podkladu povlakových podlah před litím stěrky</t>
  </si>
  <si>
    <t>496</t>
  </si>
  <si>
    <t>249</t>
  </si>
  <si>
    <t>776111311</t>
  </si>
  <si>
    <t>Vysátí podkladu povlakových podlah</t>
  </si>
  <si>
    <t>498</t>
  </si>
  <si>
    <t>250</t>
  </si>
  <si>
    <t>776121111</t>
  </si>
  <si>
    <t>Vodou ředitelná penetrace savého podkladu povlakových podlah ředěná v poměru 1:3</t>
  </si>
  <si>
    <t>500</t>
  </si>
  <si>
    <t>251</t>
  </si>
  <si>
    <t>776141124</t>
  </si>
  <si>
    <t>Vyrovnání podkladu povlakových podlah stěrkou pevnosti 30 MPa tl 10 mm</t>
  </si>
  <si>
    <t>502</t>
  </si>
  <si>
    <t>776201812</t>
  </si>
  <si>
    <t>Demontáž lepených povlakových podlah s podložkou ručně</t>
  </si>
  <si>
    <t>504</t>
  </si>
  <si>
    <t>(4,6*3,3+4,7*4,6+1,7*3,4)*2</t>
  </si>
  <si>
    <t>(3,2*3,4-1*1,4)*2</t>
  </si>
  <si>
    <t>(3,4*1,5+2,5*1,4)*2</t>
  </si>
  <si>
    <t>(1,5*0,7)*2</t>
  </si>
  <si>
    <t>253</t>
  </si>
  <si>
    <t>776222111</t>
  </si>
  <si>
    <t>Lepení pásů z PVC 2-složkovým lepidlem</t>
  </si>
  <si>
    <t>506</t>
  </si>
  <si>
    <t>28411000</t>
  </si>
  <si>
    <t>PVC heterogenní zátěžová antibakteriální, nášlapná vrstva 0,90mm, třída zátěže 34/43, otlak do 0,03mm, R10, hořlavost Bfl S1</t>
  </si>
  <si>
    <t>508</t>
  </si>
  <si>
    <t>255</t>
  </si>
  <si>
    <t>776223112</t>
  </si>
  <si>
    <t>Spoj povlakových podlahovin z PVC svařováním za studena</t>
  </si>
  <si>
    <t>510</t>
  </si>
  <si>
    <t>776410811</t>
  </si>
  <si>
    <t>Odstranění soklíků a lišt pryžových nebo plastových</t>
  </si>
  <si>
    <t>512</t>
  </si>
  <si>
    <t>257</t>
  </si>
  <si>
    <t>776411111</t>
  </si>
  <si>
    <t>Montáž obvodových soklíků výšky do 80 mm</t>
  </si>
  <si>
    <t>514</t>
  </si>
  <si>
    <t>(4,6+3,3)*2+(4,7+4,6)*2+(1,7+3,4)*2</t>
  </si>
  <si>
    <t>(3,2+3,4)*2</t>
  </si>
  <si>
    <t>28411009</t>
  </si>
  <si>
    <t>lišta soklová PVC 18x80mm</t>
  </si>
  <si>
    <t>516</t>
  </si>
  <si>
    <t>259</t>
  </si>
  <si>
    <t>998776101</t>
  </si>
  <si>
    <t>Přesun hmot tonážní pro podlahy povlakové v objektech v do 6 m</t>
  </si>
  <si>
    <t>547255064</t>
  </si>
  <si>
    <t>781</t>
  </si>
  <si>
    <t>Dokončovací práce - obklady</t>
  </si>
  <si>
    <t>781111011</t>
  </si>
  <si>
    <t>Ometení (oprášení) stěny při přípravě podkladu</t>
  </si>
  <si>
    <t>520</t>
  </si>
  <si>
    <t>261</t>
  </si>
  <si>
    <t>781121011</t>
  </si>
  <si>
    <t>Nátěr penetrační na stěnu</t>
  </si>
  <si>
    <t>522</t>
  </si>
  <si>
    <t>781474113</t>
  </si>
  <si>
    <t>Montáž obkladů vnitřních keramických hladkých do 19 ks/m2 lepených flexibilním lepidlem</t>
  </si>
  <si>
    <t>524</t>
  </si>
  <si>
    <t>(2+1,6)*2*2+(1,4+1)*2*2</t>
  </si>
  <si>
    <t>(1+1,8)*2*2</t>
  </si>
  <si>
    <t>4,0*0,6</t>
  </si>
  <si>
    <t>263</t>
  </si>
  <si>
    <t>59761071</t>
  </si>
  <si>
    <t>obklad keramický hladký přes 12 do 19ks/m2</t>
  </si>
  <si>
    <t>526</t>
  </si>
  <si>
    <t>781493511</t>
  </si>
  <si>
    <t>Plastové profily ukončovací lepené standardním lepidlem</t>
  </si>
  <si>
    <t>528</t>
  </si>
  <si>
    <t>(2+1,6)*2+(1,4+1)*2</t>
  </si>
  <si>
    <t>(1+1,8)*2</t>
  </si>
  <si>
    <t>265</t>
  </si>
  <si>
    <t>998781101</t>
  </si>
  <si>
    <t>Přesun hmot tonážní pro obklady keramické v objektech v do 6 m</t>
  </si>
  <si>
    <t>-964558193</t>
  </si>
  <si>
    <t>784</t>
  </si>
  <si>
    <t>Dokončovací práce - malby a tapety</t>
  </si>
  <si>
    <t>784121001</t>
  </si>
  <si>
    <t>Oškrabání malby v mísnostech výšky do 3,80 m</t>
  </si>
  <si>
    <t>532</t>
  </si>
  <si>
    <t>267</t>
  </si>
  <si>
    <t>784121011</t>
  </si>
  <si>
    <t>Rozmývání podkladu po oškrabání malby v místnostech výšky do 3,80 m</t>
  </si>
  <si>
    <t>534</t>
  </si>
  <si>
    <t>784181001</t>
  </si>
  <si>
    <t>Jednonásobné pačokování v místnostech výšky do 3,80 m</t>
  </si>
  <si>
    <t>536</t>
  </si>
  <si>
    <t>322,676+66,31</t>
  </si>
  <si>
    <t>269</t>
  </si>
  <si>
    <t>784211101</t>
  </si>
  <si>
    <t>Dvojnásobné bílé malby ze směsí za mokra výborně otěruvzdorných v místnostech výšky do 3,80 m</t>
  </si>
  <si>
    <t>538</t>
  </si>
  <si>
    <t>786</t>
  </si>
  <si>
    <t>Dokončovací práce - čalounické úpravy</t>
  </si>
  <si>
    <t>786624111</t>
  </si>
  <si>
    <t>Montáž lamelové žaluzie do oken zdvojených dřevěných otevíravých, sklápěcích a vyklápěcích</t>
  </si>
  <si>
    <t>540</t>
  </si>
  <si>
    <t>271</t>
  </si>
  <si>
    <t>55346200</t>
  </si>
  <si>
    <t>žaluzie horizontální interiérové</t>
  </si>
  <si>
    <t>542</t>
  </si>
  <si>
    <t>998786101</t>
  </si>
  <si>
    <t>Přesun hmot tonážní pro čalounické úpravy v objektech v do 6 m</t>
  </si>
  <si>
    <t>-1059558705</t>
  </si>
  <si>
    <t>VRN</t>
  </si>
  <si>
    <t>Vedlejší rozpočtové náklady</t>
  </si>
  <si>
    <t>VRN1</t>
  </si>
  <si>
    <t>Průzkumné, geodetické a projektové práce</t>
  </si>
  <si>
    <t>273</t>
  </si>
  <si>
    <t>013254000</t>
  </si>
  <si>
    <t>Dokumentace skutečného provedení stavby</t>
  </si>
  <si>
    <t>546</t>
  </si>
  <si>
    <t>VRN3</t>
  </si>
  <si>
    <t>Zařízení staveniště</t>
  </si>
  <si>
    <t>030001000</t>
  </si>
  <si>
    <t>548</t>
  </si>
  <si>
    <t>VRN7</t>
  </si>
  <si>
    <t>Provozní vlivy</t>
  </si>
  <si>
    <t>275</t>
  </si>
  <si>
    <t>070001000</t>
  </si>
  <si>
    <t>1024</t>
  </si>
  <si>
    <t>-650649828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</si>
</sst>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65420171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Hluboká nad Vltavou-Zámostí - oprava bytové části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3. 7. 2020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14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'65420171 - Hluboká nad Vl...'!J30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78</v>
      </c>
      <c r="AR95" s="127"/>
      <c r="AS95" s="128">
        <v>0</v>
      </c>
      <c r="AT95" s="129">
        <f>ROUND(SUM(AV95:AW95),2)</f>
        <v>0</v>
      </c>
      <c r="AU95" s="130">
        <f>'65420171 - Hluboká nad Vl...'!P148</f>
        <v>0</v>
      </c>
      <c r="AV95" s="129">
        <f>'65420171 - Hluboká nad Vl...'!J33</f>
        <v>0</v>
      </c>
      <c r="AW95" s="129">
        <f>'65420171 - Hluboká nad Vl...'!J34</f>
        <v>0</v>
      </c>
      <c r="AX95" s="129">
        <f>'65420171 - Hluboká nad Vl...'!J35</f>
        <v>0</v>
      </c>
      <c r="AY95" s="129">
        <f>'65420171 - Hluboká nad Vl...'!J36</f>
        <v>0</v>
      </c>
      <c r="AZ95" s="129">
        <f>'65420171 - Hluboká nad Vl...'!F33</f>
        <v>0</v>
      </c>
      <c r="BA95" s="129">
        <f>'65420171 - Hluboká nad Vl...'!F34</f>
        <v>0</v>
      </c>
      <c r="BB95" s="129">
        <f>'65420171 - Hluboká nad Vl...'!F35</f>
        <v>0</v>
      </c>
      <c r="BC95" s="129">
        <f>'65420171 - Hluboká nad Vl...'!F36</f>
        <v>0</v>
      </c>
      <c r="BD95" s="131">
        <f>'65420171 - Hluboká nad Vl...'!F37</f>
        <v>0</v>
      </c>
      <c r="BE95" s="7"/>
      <c r="BT95" s="132" t="s">
        <v>79</v>
      </c>
      <c r="BV95" s="132" t="s">
        <v>75</v>
      </c>
      <c r="BW95" s="132" t="s">
        <v>80</v>
      </c>
      <c r="BX95" s="132" t="s">
        <v>5</v>
      </c>
      <c r="CL95" s="132" t="s">
        <v>1</v>
      </c>
      <c r="CM95" s="132" t="s">
        <v>79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29bXygPXkfW68QFLK9rjRwUwO03FNn+YjiAp1u3cceEXAv1hSfcMVx81QWOBnK1NLmXHeH5TneNtxZ5mz4lVHw==" hashValue="ASExz73EvcKsVjjfttDpTlmzQtNGmFJais8lPn2J8alWOrI4q3JOsGb2+wyoCyQNpjTcGJ8Q/DtDqLIjFTWyh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71 - Hluboká nad V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79</v>
      </c>
    </row>
    <row r="4" s="1" customFormat="1" ht="24.96" customHeight="1">
      <c r="B4" s="20"/>
      <c r="D4" s="137" t="s">
        <v>81</v>
      </c>
      <c r="I4" s="133"/>
      <c r="L4" s="20"/>
      <c r="M4" s="138" t="s">
        <v>10</v>
      </c>
      <c r="AT4" s="17" t="s">
        <v>30</v>
      </c>
    </row>
    <row r="5" s="1" customFormat="1" ht="6.96" customHeight="1">
      <c r="B5" s="20"/>
      <c r="I5" s="133"/>
      <c r="L5" s="20"/>
    </row>
    <row r="6" s="1" customFormat="1" ht="12" customHeight="1">
      <c r="B6" s="20"/>
      <c r="D6" s="139" t="s">
        <v>16</v>
      </c>
      <c r="I6" s="133"/>
      <c r="L6" s="20"/>
    </row>
    <row r="7" s="1" customFormat="1" ht="16.5" customHeight="1">
      <c r="B7" s="20"/>
      <c r="E7" s="140" t="str">
        <f>'Rekapitulace stavby'!K6</f>
        <v>Hluboká nad Vltavou-Zámostí - oprava bytové části</v>
      </c>
      <c r="F7" s="139"/>
      <c r="G7" s="139"/>
      <c r="H7" s="139"/>
      <c r="I7" s="133"/>
      <c r="L7" s="20"/>
    </row>
    <row r="8" s="2" customFormat="1" ht="12" customHeight="1">
      <c r="A8" s="38"/>
      <c r="B8" s="44"/>
      <c r="C8" s="38"/>
      <c r="D8" s="139" t="s">
        <v>82</v>
      </c>
      <c r="E8" s="38"/>
      <c r="F8" s="38"/>
      <c r="G8" s="38"/>
      <c r="H8" s="38"/>
      <c r="I8" s="141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83</v>
      </c>
      <c r="F9" s="38"/>
      <c r="G9" s="38"/>
      <c r="H9" s="38"/>
      <c r="I9" s="141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1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9" t="s">
        <v>18</v>
      </c>
      <c r="E11" s="38"/>
      <c r="F11" s="143" t="s">
        <v>1</v>
      </c>
      <c r="G11" s="38"/>
      <c r="H11" s="38"/>
      <c r="I11" s="144" t="s">
        <v>19</v>
      </c>
      <c r="J11" s="143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9" t="s">
        <v>20</v>
      </c>
      <c r="E12" s="38"/>
      <c r="F12" s="143" t="s">
        <v>21</v>
      </c>
      <c r="G12" s="38"/>
      <c r="H12" s="38"/>
      <c r="I12" s="144" t="s">
        <v>22</v>
      </c>
      <c r="J12" s="145" t="str">
        <f>'Rekapitulace stavby'!AN8</f>
        <v>3. 7. 2020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1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9" t="s">
        <v>24</v>
      </c>
      <c r="E14" s="38"/>
      <c r="F14" s="38"/>
      <c r="G14" s="38"/>
      <c r="H14" s="38"/>
      <c r="I14" s="144" t="s">
        <v>25</v>
      </c>
      <c r="J14" s="143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4" t="s">
        <v>26</v>
      </c>
      <c r="J15" s="143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1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9" t="s">
        <v>27</v>
      </c>
      <c r="E17" s="38"/>
      <c r="F17" s="38"/>
      <c r="G17" s="38"/>
      <c r="H17" s="38"/>
      <c r="I17" s="144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4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1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9" t="s">
        <v>29</v>
      </c>
      <c r="E20" s="38"/>
      <c r="F20" s="38"/>
      <c r="G20" s="38"/>
      <c r="H20" s="38"/>
      <c r="I20" s="144" t="s">
        <v>25</v>
      </c>
      <c r="J20" s="143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4" t="s">
        <v>26</v>
      </c>
      <c r="J21" s="143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1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9" t="s">
        <v>31</v>
      </c>
      <c r="E23" s="38"/>
      <c r="F23" s="38"/>
      <c r="G23" s="38"/>
      <c r="H23" s="38"/>
      <c r="I23" s="144" t="s">
        <v>25</v>
      </c>
      <c r="J23" s="143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4" t="s">
        <v>26</v>
      </c>
      <c r="J24" s="143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1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9" t="s">
        <v>32</v>
      </c>
      <c r="E26" s="38"/>
      <c r="F26" s="38"/>
      <c r="G26" s="38"/>
      <c r="H26" s="38"/>
      <c r="I26" s="141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1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2"/>
      <c r="J29" s="151"/>
      <c r="K29" s="151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3" t="s">
        <v>33</v>
      </c>
      <c r="E30" s="38"/>
      <c r="F30" s="38"/>
      <c r="G30" s="38"/>
      <c r="H30" s="38"/>
      <c r="I30" s="141"/>
      <c r="J30" s="154">
        <f>ROUND(J148,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2"/>
      <c r="J31" s="151"/>
      <c r="K31" s="151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5" t="s">
        <v>35</v>
      </c>
      <c r="G32" s="38"/>
      <c r="H32" s="38"/>
      <c r="I32" s="156" t="s">
        <v>34</v>
      </c>
      <c r="J32" s="155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7" t="s">
        <v>37</v>
      </c>
      <c r="E33" s="139" t="s">
        <v>38</v>
      </c>
      <c r="F33" s="158">
        <f>ROUND((SUM(BE148:BE642)),  2)</f>
        <v>0</v>
      </c>
      <c r="G33" s="38"/>
      <c r="H33" s="38"/>
      <c r="I33" s="159">
        <v>0.20999999999999999</v>
      </c>
      <c r="J33" s="158">
        <f>ROUND(((SUM(BE148:BE642))*I33),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9" t="s">
        <v>39</v>
      </c>
      <c r="F34" s="158">
        <f>ROUND((SUM(BF148:BF642)),  2)</f>
        <v>0</v>
      </c>
      <c r="G34" s="38"/>
      <c r="H34" s="38"/>
      <c r="I34" s="159">
        <v>0.14999999999999999</v>
      </c>
      <c r="J34" s="158">
        <f>ROUND(((SUM(BF148:BF642))*I34),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39" t="s">
        <v>37</v>
      </c>
      <c r="E35" s="139" t="s">
        <v>40</v>
      </c>
      <c r="F35" s="158">
        <f>ROUND((SUM(BG148:BG642)),  2)</f>
        <v>0</v>
      </c>
      <c r="G35" s="38"/>
      <c r="H35" s="38"/>
      <c r="I35" s="159">
        <v>0.20999999999999999</v>
      </c>
      <c r="J35" s="158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9" t="s">
        <v>41</v>
      </c>
      <c r="F36" s="158">
        <f>ROUND((SUM(BH148:BH642)),  2)</f>
        <v>0</v>
      </c>
      <c r="G36" s="38"/>
      <c r="H36" s="38"/>
      <c r="I36" s="159">
        <v>0.14999999999999999</v>
      </c>
      <c r="J36" s="158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9" t="s">
        <v>42</v>
      </c>
      <c r="F37" s="158">
        <f>ROUND((SUM(BI148:BI642)),  2)</f>
        <v>0</v>
      </c>
      <c r="G37" s="38"/>
      <c r="H37" s="38"/>
      <c r="I37" s="159">
        <v>0</v>
      </c>
      <c r="J37" s="158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1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1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3"/>
      <c r="L41" s="20"/>
    </row>
    <row r="42" s="1" customFormat="1" ht="14.4" customHeight="1">
      <c r="B42" s="20"/>
      <c r="I42" s="133"/>
      <c r="L42" s="20"/>
    </row>
    <row r="43" s="1" customFormat="1" ht="14.4" customHeight="1">
      <c r="B43" s="20"/>
      <c r="I43" s="133"/>
      <c r="L43" s="20"/>
    </row>
    <row r="44" s="1" customFormat="1" ht="14.4" customHeight="1">
      <c r="B44" s="20"/>
      <c r="I44" s="133"/>
      <c r="L44" s="20"/>
    </row>
    <row r="45" s="1" customFormat="1" ht="14.4" customHeight="1">
      <c r="B45" s="20"/>
      <c r="I45" s="133"/>
      <c r="L45" s="20"/>
    </row>
    <row r="46" s="1" customFormat="1" ht="14.4" customHeight="1">
      <c r="B46" s="20"/>
      <c r="I46" s="133"/>
      <c r="L46" s="20"/>
    </row>
    <row r="47" s="1" customFormat="1" ht="14.4" customHeight="1">
      <c r="B47" s="20"/>
      <c r="I47" s="133"/>
      <c r="L47" s="20"/>
    </row>
    <row r="48" s="1" customFormat="1" ht="14.4" customHeight="1">
      <c r="B48" s="20"/>
      <c r="I48" s="133"/>
      <c r="L48" s="20"/>
    </row>
    <row r="49" s="1" customFormat="1" ht="14.4" customHeight="1">
      <c r="B49" s="20"/>
      <c r="I49" s="133"/>
      <c r="L49" s="20"/>
    </row>
    <row r="50" s="2" customFormat="1" ht="14.4" customHeight="1">
      <c r="B50" s="64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141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1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1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Hluboká nad Vltavou-Zámostí - oprava bytové části</v>
      </c>
      <c r="F85" s="32"/>
      <c r="G85" s="32"/>
      <c r="H85" s="32"/>
      <c r="I85" s="141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82</v>
      </c>
      <c r="D86" s="40"/>
      <c r="E86" s="40"/>
      <c r="F86" s="40"/>
      <c r="G86" s="40"/>
      <c r="H86" s="40"/>
      <c r="I86" s="141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65420171 - Hluboká nad Vltavou-Zámostí - oprava bytové části</v>
      </c>
      <c r="F87" s="40"/>
      <c r="G87" s="40"/>
      <c r="H87" s="40"/>
      <c r="I87" s="141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1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4" t="s">
        <v>22</v>
      </c>
      <c r="J89" s="80" t="str">
        <f>IF(J12="","",J12)</f>
        <v>3. 7. 2020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1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4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4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1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85</v>
      </c>
      <c r="D94" s="186"/>
      <c r="E94" s="186"/>
      <c r="F94" s="186"/>
      <c r="G94" s="186"/>
      <c r="H94" s="186"/>
      <c r="I94" s="187"/>
      <c r="J94" s="188" t="s">
        <v>86</v>
      </c>
      <c r="K94" s="186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1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9" t="s">
        <v>87</v>
      </c>
      <c r="D96" s="40"/>
      <c r="E96" s="40"/>
      <c r="F96" s="40"/>
      <c r="G96" s="40"/>
      <c r="H96" s="40"/>
      <c r="I96" s="141"/>
      <c r="J96" s="111">
        <f>J148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88</v>
      </c>
    </row>
    <row r="97" s="9" customFormat="1" ht="24.96" customHeight="1">
      <c r="A97" s="9"/>
      <c r="B97" s="190"/>
      <c r="C97" s="191"/>
      <c r="D97" s="192" t="s">
        <v>89</v>
      </c>
      <c r="E97" s="193"/>
      <c r="F97" s="193"/>
      <c r="G97" s="193"/>
      <c r="H97" s="193"/>
      <c r="I97" s="194"/>
      <c r="J97" s="195">
        <f>J149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90</v>
      </c>
      <c r="E98" s="200"/>
      <c r="F98" s="200"/>
      <c r="G98" s="200"/>
      <c r="H98" s="200"/>
      <c r="I98" s="201"/>
      <c r="J98" s="202">
        <f>J150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91</v>
      </c>
      <c r="E99" s="200"/>
      <c r="F99" s="200"/>
      <c r="G99" s="200"/>
      <c r="H99" s="200"/>
      <c r="I99" s="201"/>
      <c r="J99" s="202">
        <f>J158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92</v>
      </c>
      <c r="E100" s="200"/>
      <c r="F100" s="200"/>
      <c r="G100" s="200"/>
      <c r="H100" s="200"/>
      <c r="I100" s="201"/>
      <c r="J100" s="202">
        <f>J207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93</v>
      </c>
      <c r="E101" s="200"/>
      <c r="F101" s="200"/>
      <c r="G101" s="200"/>
      <c r="H101" s="200"/>
      <c r="I101" s="201"/>
      <c r="J101" s="202">
        <f>J251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94</v>
      </c>
      <c r="E102" s="200"/>
      <c r="F102" s="200"/>
      <c r="G102" s="200"/>
      <c r="H102" s="200"/>
      <c r="I102" s="201"/>
      <c r="J102" s="202">
        <f>J258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95</v>
      </c>
      <c r="E103" s="193"/>
      <c r="F103" s="193"/>
      <c r="G103" s="193"/>
      <c r="H103" s="193"/>
      <c r="I103" s="194"/>
      <c r="J103" s="195">
        <f>J260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96</v>
      </c>
      <c r="E104" s="200"/>
      <c r="F104" s="200"/>
      <c r="G104" s="200"/>
      <c r="H104" s="200"/>
      <c r="I104" s="201"/>
      <c r="J104" s="202">
        <f>J261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97</v>
      </c>
      <c r="E105" s="200"/>
      <c r="F105" s="200"/>
      <c r="G105" s="200"/>
      <c r="H105" s="200"/>
      <c r="I105" s="201"/>
      <c r="J105" s="202">
        <f>J271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98</v>
      </c>
      <c r="E106" s="200"/>
      <c r="F106" s="200"/>
      <c r="G106" s="200"/>
      <c r="H106" s="200"/>
      <c r="I106" s="201"/>
      <c r="J106" s="202">
        <f>J274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99</v>
      </c>
      <c r="E107" s="200"/>
      <c r="F107" s="200"/>
      <c r="G107" s="200"/>
      <c r="H107" s="200"/>
      <c r="I107" s="201"/>
      <c r="J107" s="202">
        <f>J285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100</v>
      </c>
      <c r="E108" s="200"/>
      <c r="F108" s="200"/>
      <c r="G108" s="200"/>
      <c r="H108" s="200"/>
      <c r="I108" s="201"/>
      <c r="J108" s="202">
        <f>J310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101</v>
      </c>
      <c r="E109" s="200"/>
      <c r="F109" s="200"/>
      <c r="G109" s="200"/>
      <c r="H109" s="200"/>
      <c r="I109" s="201"/>
      <c r="J109" s="202">
        <f>J337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102</v>
      </c>
      <c r="E110" s="200"/>
      <c r="F110" s="200"/>
      <c r="G110" s="200"/>
      <c r="H110" s="200"/>
      <c r="I110" s="201"/>
      <c r="J110" s="202">
        <f>J340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103</v>
      </c>
      <c r="E111" s="200"/>
      <c r="F111" s="200"/>
      <c r="G111" s="200"/>
      <c r="H111" s="200"/>
      <c r="I111" s="201"/>
      <c r="J111" s="202">
        <f>J348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104</v>
      </c>
      <c r="E112" s="200"/>
      <c r="F112" s="200"/>
      <c r="G112" s="200"/>
      <c r="H112" s="200"/>
      <c r="I112" s="201"/>
      <c r="J112" s="202">
        <f>J355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105</v>
      </c>
      <c r="E113" s="200"/>
      <c r="F113" s="200"/>
      <c r="G113" s="200"/>
      <c r="H113" s="200"/>
      <c r="I113" s="201"/>
      <c r="J113" s="202">
        <f>J362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106</v>
      </c>
      <c r="E114" s="200"/>
      <c r="F114" s="200"/>
      <c r="G114" s="200"/>
      <c r="H114" s="200"/>
      <c r="I114" s="201"/>
      <c r="J114" s="202">
        <f>J435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107</v>
      </c>
      <c r="E115" s="200"/>
      <c r="F115" s="200"/>
      <c r="G115" s="200"/>
      <c r="H115" s="200"/>
      <c r="I115" s="201"/>
      <c r="J115" s="202">
        <f>J438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108</v>
      </c>
      <c r="E116" s="200"/>
      <c r="F116" s="200"/>
      <c r="G116" s="200"/>
      <c r="H116" s="200"/>
      <c r="I116" s="201"/>
      <c r="J116" s="202">
        <f>J447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109</v>
      </c>
      <c r="E117" s="200"/>
      <c r="F117" s="200"/>
      <c r="G117" s="200"/>
      <c r="H117" s="200"/>
      <c r="I117" s="201"/>
      <c r="J117" s="202">
        <f>J454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110</v>
      </c>
      <c r="E118" s="200"/>
      <c r="F118" s="200"/>
      <c r="G118" s="200"/>
      <c r="H118" s="200"/>
      <c r="I118" s="201"/>
      <c r="J118" s="202">
        <f>J485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111</v>
      </c>
      <c r="E119" s="200"/>
      <c r="F119" s="200"/>
      <c r="G119" s="200"/>
      <c r="H119" s="200"/>
      <c r="I119" s="201"/>
      <c r="J119" s="202">
        <f>J489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112</v>
      </c>
      <c r="E120" s="200"/>
      <c r="F120" s="200"/>
      <c r="G120" s="200"/>
      <c r="H120" s="200"/>
      <c r="I120" s="201"/>
      <c r="J120" s="202">
        <f>J538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7"/>
      <c r="C121" s="198"/>
      <c r="D121" s="199" t="s">
        <v>113</v>
      </c>
      <c r="E121" s="200"/>
      <c r="F121" s="200"/>
      <c r="G121" s="200"/>
      <c r="H121" s="200"/>
      <c r="I121" s="201"/>
      <c r="J121" s="202">
        <f>J555</f>
        <v>0</v>
      </c>
      <c r="K121" s="198"/>
      <c r="L121" s="20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7"/>
      <c r="C122" s="198"/>
      <c r="D122" s="199" t="s">
        <v>114</v>
      </c>
      <c r="E122" s="200"/>
      <c r="F122" s="200"/>
      <c r="G122" s="200"/>
      <c r="H122" s="200"/>
      <c r="I122" s="201"/>
      <c r="J122" s="202">
        <f>J587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115</v>
      </c>
      <c r="E123" s="200"/>
      <c r="F123" s="200"/>
      <c r="G123" s="200"/>
      <c r="H123" s="200"/>
      <c r="I123" s="201"/>
      <c r="J123" s="202">
        <f>J606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116</v>
      </c>
      <c r="E124" s="200"/>
      <c r="F124" s="200"/>
      <c r="G124" s="200"/>
      <c r="H124" s="200"/>
      <c r="I124" s="201"/>
      <c r="J124" s="202">
        <f>J627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90"/>
      <c r="C125" s="191"/>
      <c r="D125" s="192" t="s">
        <v>117</v>
      </c>
      <c r="E125" s="193"/>
      <c r="F125" s="193"/>
      <c r="G125" s="193"/>
      <c r="H125" s="193"/>
      <c r="I125" s="194"/>
      <c r="J125" s="195">
        <f>J636</f>
        <v>0</v>
      </c>
      <c r="K125" s="191"/>
      <c r="L125" s="196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97"/>
      <c r="C126" s="198"/>
      <c r="D126" s="199" t="s">
        <v>118</v>
      </c>
      <c r="E126" s="200"/>
      <c r="F126" s="200"/>
      <c r="G126" s="200"/>
      <c r="H126" s="200"/>
      <c r="I126" s="201"/>
      <c r="J126" s="202">
        <f>J637</f>
        <v>0</v>
      </c>
      <c r="K126" s="198"/>
      <c r="L126" s="20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7"/>
      <c r="C127" s="198"/>
      <c r="D127" s="199" t="s">
        <v>119</v>
      </c>
      <c r="E127" s="200"/>
      <c r="F127" s="200"/>
      <c r="G127" s="200"/>
      <c r="H127" s="200"/>
      <c r="I127" s="201"/>
      <c r="J127" s="202">
        <f>J639</f>
        <v>0</v>
      </c>
      <c r="K127" s="198"/>
      <c r="L127" s="20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7"/>
      <c r="C128" s="198"/>
      <c r="D128" s="199" t="s">
        <v>120</v>
      </c>
      <c r="E128" s="200"/>
      <c r="F128" s="200"/>
      <c r="G128" s="200"/>
      <c r="H128" s="200"/>
      <c r="I128" s="201"/>
      <c r="J128" s="202">
        <f>J641</f>
        <v>0</v>
      </c>
      <c r="K128" s="198"/>
      <c r="L128" s="20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8"/>
      <c r="B129" s="39"/>
      <c r="C129" s="40"/>
      <c r="D129" s="40"/>
      <c r="E129" s="40"/>
      <c r="F129" s="40"/>
      <c r="G129" s="40"/>
      <c r="H129" s="40"/>
      <c r="I129" s="141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67"/>
      <c r="C130" s="68"/>
      <c r="D130" s="68"/>
      <c r="E130" s="68"/>
      <c r="F130" s="68"/>
      <c r="G130" s="68"/>
      <c r="H130" s="68"/>
      <c r="I130" s="180"/>
      <c r="J130" s="68"/>
      <c r="K130" s="68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69"/>
      <c r="C134" s="70"/>
      <c r="D134" s="70"/>
      <c r="E134" s="70"/>
      <c r="F134" s="70"/>
      <c r="G134" s="70"/>
      <c r="H134" s="70"/>
      <c r="I134" s="183"/>
      <c r="J134" s="70"/>
      <c r="K134" s="7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121</v>
      </c>
      <c r="D135" s="40"/>
      <c r="E135" s="40"/>
      <c r="F135" s="40"/>
      <c r="G135" s="40"/>
      <c r="H135" s="40"/>
      <c r="I135" s="141"/>
      <c r="J135" s="40"/>
      <c r="K135" s="40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141"/>
      <c r="J136" s="40"/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16</v>
      </c>
      <c r="D137" s="40"/>
      <c r="E137" s="40"/>
      <c r="F137" s="40"/>
      <c r="G137" s="40"/>
      <c r="H137" s="40"/>
      <c r="I137" s="141"/>
      <c r="J137" s="40"/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84" t="str">
        <f>E7</f>
        <v>Hluboká nad Vltavou-Zámostí - oprava bytové části</v>
      </c>
      <c r="F138" s="32"/>
      <c r="G138" s="32"/>
      <c r="H138" s="32"/>
      <c r="I138" s="141"/>
      <c r="J138" s="40"/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82</v>
      </c>
      <c r="D139" s="40"/>
      <c r="E139" s="40"/>
      <c r="F139" s="40"/>
      <c r="G139" s="40"/>
      <c r="H139" s="40"/>
      <c r="I139" s="141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77" t="str">
        <f>E9</f>
        <v>65420171 - Hluboká nad Vltavou-Zámostí - oprava bytové části</v>
      </c>
      <c r="F140" s="40"/>
      <c r="G140" s="40"/>
      <c r="H140" s="40"/>
      <c r="I140" s="141"/>
      <c r="J140" s="40"/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141"/>
      <c r="J141" s="40"/>
      <c r="K141" s="40"/>
      <c r="L141" s="64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20</v>
      </c>
      <c r="D142" s="40"/>
      <c r="E142" s="40"/>
      <c r="F142" s="27" t="str">
        <f>F12</f>
        <v xml:space="preserve"> </v>
      </c>
      <c r="G142" s="40"/>
      <c r="H142" s="40"/>
      <c r="I142" s="144" t="s">
        <v>22</v>
      </c>
      <c r="J142" s="80" t="str">
        <f>IF(J12="","",J12)</f>
        <v>3. 7. 2020</v>
      </c>
      <c r="K142" s="40"/>
      <c r="L142" s="64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141"/>
      <c r="J143" s="40"/>
      <c r="K143" s="40"/>
      <c r="L143" s="64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24</v>
      </c>
      <c r="D144" s="40"/>
      <c r="E144" s="40"/>
      <c r="F144" s="27" t="str">
        <f>E15</f>
        <v xml:space="preserve"> </v>
      </c>
      <c r="G144" s="40"/>
      <c r="H144" s="40"/>
      <c r="I144" s="144" t="s">
        <v>29</v>
      </c>
      <c r="J144" s="36" t="str">
        <f>E21</f>
        <v xml:space="preserve"> </v>
      </c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144" t="s">
        <v>31</v>
      </c>
      <c r="J145" s="36" t="str">
        <f>E24</f>
        <v xml:space="preserve"> </v>
      </c>
      <c r="K145" s="40"/>
      <c r="L145" s="64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141"/>
      <c r="J146" s="40"/>
      <c r="K146" s="40"/>
      <c r="L146" s="64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204"/>
      <c r="B147" s="205"/>
      <c r="C147" s="206" t="s">
        <v>122</v>
      </c>
      <c r="D147" s="207" t="s">
        <v>58</v>
      </c>
      <c r="E147" s="207" t="s">
        <v>54</v>
      </c>
      <c r="F147" s="207" t="s">
        <v>55</v>
      </c>
      <c r="G147" s="207" t="s">
        <v>123</v>
      </c>
      <c r="H147" s="207" t="s">
        <v>124</v>
      </c>
      <c r="I147" s="208" t="s">
        <v>125</v>
      </c>
      <c r="J147" s="207" t="s">
        <v>86</v>
      </c>
      <c r="K147" s="209" t="s">
        <v>126</v>
      </c>
      <c r="L147" s="210"/>
      <c r="M147" s="101" t="s">
        <v>1</v>
      </c>
      <c r="N147" s="102" t="s">
        <v>37</v>
      </c>
      <c r="O147" s="102" t="s">
        <v>127</v>
      </c>
      <c r="P147" s="102" t="s">
        <v>128</v>
      </c>
      <c r="Q147" s="102" t="s">
        <v>129</v>
      </c>
      <c r="R147" s="102" t="s">
        <v>130</v>
      </c>
      <c r="S147" s="102" t="s">
        <v>131</v>
      </c>
      <c r="T147" s="103" t="s">
        <v>132</v>
      </c>
      <c r="U147" s="204"/>
      <c r="V147" s="204"/>
      <c r="W147" s="204"/>
      <c r="X147" s="204"/>
      <c r="Y147" s="204"/>
      <c r="Z147" s="204"/>
      <c r="AA147" s="204"/>
      <c r="AB147" s="204"/>
      <c r="AC147" s="204"/>
      <c r="AD147" s="204"/>
      <c r="AE147" s="204"/>
    </row>
    <row r="148" s="2" customFormat="1" ht="22.8" customHeight="1">
      <c r="A148" s="38"/>
      <c r="B148" s="39"/>
      <c r="C148" s="108" t="s">
        <v>133</v>
      </c>
      <c r="D148" s="40"/>
      <c r="E148" s="40"/>
      <c r="F148" s="40"/>
      <c r="G148" s="40"/>
      <c r="H148" s="40"/>
      <c r="I148" s="141"/>
      <c r="J148" s="211">
        <f>BK148</f>
        <v>0</v>
      </c>
      <c r="K148" s="40"/>
      <c r="L148" s="44"/>
      <c r="M148" s="104"/>
      <c r="N148" s="212"/>
      <c r="O148" s="105"/>
      <c r="P148" s="213">
        <f>P149+P260+P636</f>
        <v>0</v>
      </c>
      <c r="Q148" s="105"/>
      <c r="R148" s="213">
        <f>R149+R260+R636</f>
        <v>24.959559300000002</v>
      </c>
      <c r="S148" s="105"/>
      <c r="T148" s="214">
        <f>T149+T260+T636</f>
        <v>18.114627160000001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72</v>
      </c>
      <c r="AU148" s="17" t="s">
        <v>88</v>
      </c>
      <c r="BK148" s="215">
        <f>BK149+BK260+BK636</f>
        <v>0</v>
      </c>
    </row>
    <row r="149" s="12" customFormat="1" ht="25.92" customHeight="1">
      <c r="A149" s="12"/>
      <c r="B149" s="216"/>
      <c r="C149" s="217"/>
      <c r="D149" s="218" t="s">
        <v>72</v>
      </c>
      <c r="E149" s="219" t="s">
        <v>134</v>
      </c>
      <c r="F149" s="219" t="s">
        <v>135</v>
      </c>
      <c r="G149" s="217"/>
      <c r="H149" s="217"/>
      <c r="I149" s="220"/>
      <c r="J149" s="221">
        <f>BK149</f>
        <v>0</v>
      </c>
      <c r="K149" s="217"/>
      <c r="L149" s="222"/>
      <c r="M149" s="223"/>
      <c r="N149" s="224"/>
      <c r="O149" s="224"/>
      <c r="P149" s="225">
        <f>P150+P158+P207+P251+P258</f>
        <v>0</v>
      </c>
      <c r="Q149" s="224"/>
      <c r="R149" s="225">
        <f>R150+R158+R207+R251+R258</f>
        <v>19.677742070000001</v>
      </c>
      <c r="S149" s="224"/>
      <c r="T149" s="226">
        <f>T150+T158+T207+T251+T258</f>
        <v>14.226030000000002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79</v>
      </c>
      <c r="AT149" s="228" t="s">
        <v>72</v>
      </c>
      <c r="AU149" s="228" t="s">
        <v>73</v>
      </c>
      <c r="AY149" s="227" t="s">
        <v>136</v>
      </c>
      <c r="BK149" s="229">
        <f>BK150+BK158+BK207+BK251+BK258</f>
        <v>0</v>
      </c>
    </row>
    <row r="150" s="12" customFormat="1" ht="22.8" customHeight="1">
      <c r="A150" s="12"/>
      <c r="B150" s="216"/>
      <c r="C150" s="217"/>
      <c r="D150" s="218" t="s">
        <v>72</v>
      </c>
      <c r="E150" s="230" t="s">
        <v>137</v>
      </c>
      <c r="F150" s="230" t="s">
        <v>138</v>
      </c>
      <c r="G150" s="217"/>
      <c r="H150" s="217"/>
      <c r="I150" s="220"/>
      <c r="J150" s="231">
        <f>BK150</f>
        <v>0</v>
      </c>
      <c r="K150" s="217"/>
      <c r="L150" s="222"/>
      <c r="M150" s="223"/>
      <c r="N150" s="224"/>
      <c r="O150" s="224"/>
      <c r="P150" s="225">
        <f>SUM(P151:P157)</f>
        <v>0</v>
      </c>
      <c r="Q150" s="224"/>
      <c r="R150" s="225">
        <f>SUM(R151:R157)</f>
        <v>1.5476124999999998</v>
      </c>
      <c r="S150" s="224"/>
      <c r="T150" s="226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7" t="s">
        <v>79</v>
      </c>
      <c r="AT150" s="228" t="s">
        <v>72</v>
      </c>
      <c r="AU150" s="228" t="s">
        <v>79</v>
      </c>
      <c r="AY150" s="227" t="s">
        <v>136</v>
      </c>
      <c r="BK150" s="229">
        <f>SUM(BK151:BK157)</f>
        <v>0</v>
      </c>
    </row>
    <row r="151" s="2" customFormat="1" ht="21.75" customHeight="1">
      <c r="A151" s="38"/>
      <c r="B151" s="39"/>
      <c r="C151" s="232" t="s">
        <v>79</v>
      </c>
      <c r="D151" s="232" t="s">
        <v>139</v>
      </c>
      <c r="E151" s="233" t="s">
        <v>140</v>
      </c>
      <c r="F151" s="234" t="s">
        <v>141</v>
      </c>
      <c r="G151" s="235" t="s">
        <v>142</v>
      </c>
      <c r="H151" s="236">
        <v>8</v>
      </c>
      <c r="I151" s="237"/>
      <c r="J151" s="238">
        <f>ROUND(I151*H151,2)</f>
        <v>0</v>
      </c>
      <c r="K151" s="234" t="s">
        <v>143</v>
      </c>
      <c r="L151" s="44"/>
      <c r="M151" s="239" t="s">
        <v>1</v>
      </c>
      <c r="N151" s="240" t="s">
        <v>41</v>
      </c>
      <c r="O151" s="92"/>
      <c r="P151" s="241">
        <f>O151*H151</f>
        <v>0</v>
      </c>
      <c r="Q151" s="241">
        <v>0.012619999999999999</v>
      </c>
      <c r="R151" s="241">
        <f>Q151*H151</f>
        <v>0.10095999999999999</v>
      </c>
      <c r="S151" s="241">
        <v>0</v>
      </c>
      <c r="T151" s="24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3" t="s">
        <v>144</v>
      </c>
      <c r="AT151" s="243" t="s">
        <v>139</v>
      </c>
      <c r="AU151" s="243" t="s">
        <v>145</v>
      </c>
      <c r="AY151" s="17" t="s">
        <v>136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7" t="s">
        <v>146</v>
      </c>
      <c r="BK151" s="244">
        <f>ROUND(I151*H151,2)</f>
        <v>0</v>
      </c>
      <c r="BL151" s="17" t="s">
        <v>144</v>
      </c>
      <c r="BM151" s="243" t="s">
        <v>145</v>
      </c>
    </row>
    <row r="152" s="2" customFormat="1" ht="21.75" customHeight="1">
      <c r="A152" s="38"/>
      <c r="B152" s="39"/>
      <c r="C152" s="232" t="s">
        <v>145</v>
      </c>
      <c r="D152" s="232" t="s">
        <v>139</v>
      </c>
      <c r="E152" s="233" t="s">
        <v>147</v>
      </c>
      <c r="F152" s="234" t="s">
        <v>148</v>
      </c>
      <c r="G152" s="235" t="s">
        <v>142</v>
      </c>
      <c r="H152" s="236">
        <v>5</v>
      </c>
      <c r="I152" s="237"/>
      <c r="J152" s="238">
        <f>ROUND(I152*H152,2)</f>
        <v>0</v>
      </c>
      <c r="K152" s="234" t="s">
        <v>143</v>
      </c>
      <c r="L152" s="44"/>
      <c r="M152" s="239" t="s">
        <v>1</v>
      </c>
      <c r="N152" s="240" t="s">
        <v>41</v>
      </c>
      <c r="O152" s="92"/>
      <c r="P152" s="241">
        <f>O152*H152</f>
        <v>0</v>
      </c>
      <c r="Q152" s="241">
        <v>0.018929999999999999</v>
      </c>
      <c r="R152" s="241">
        <f>Q152*H152</f>
        <v>0.094649999999999998</v>
      </c>
      <c r="S152" s="241">
        <v>0</v>
      </c>
      <c r="T152" s="24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3" t="s">
        <v>144</v>
      </c>
      <c r="AT152" s="243" t="s">
        <v>139</v>
      </c>
      <c r="AU152" s="243" t="s">
        <v>145</v>
      </c>
      <c r="AY152" s="17" t="s">
        <v>136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7" t="s">
        <v>146</v>
      </c>
      <c r="BK152" s="244">
        <f>ROUND(I152*H152,2)</f>
        <v>0</v>
      </c>
      <c r="BL152" s="17" t="s">
        <v>144</v>
      </c>
      <c r="BM152" s="243" t="s">
        <v>144</v>
      </c>
    </row>
    <row r="153" s="2" customFormat="1" ht="21.75" customHeight="1">
      <c r="A153" s="38"/>
      <c r="B153" s="39"/>
      <c r="C153" s="232" t="s">
        <v>137</v>
      </c>
      <c r="D153" s="232" t="s">
        <v>139</v>
      </c>
      <c r="E153" s="233" t="s">
        <v>149</v>
      </c>
      <c r="F153" s="234" t="s">
        <v>150</v>
      </c>
      <c r="G153" s="235" t="s">
        <v>142</v>
      </c>
      <c r="H153" s="236">
        <v>3</v>
      </c>
      <c r="I153" s="237"/>
      <c r="J153" s="238">
        <f>ROUND(I153*H153,2)</f>
        <v>0</v>
      </c>
      <c r="K153" s="234" t="s">
        <v>143</v>
      </c>
      <c r="L153" s="44"/>
      <c r="M153" s="239" t="s">
        <v>1</v>
      </c>
      <c r="N153" s="240" t="s">
        <v>41</v>
      </c>
      <c r="O153" s="92"/>
      <c r="P153" s="241">
        <f>O153*H153</f>
        <v>0</v>
      </c>
      <c r="Q153" s="241">
        <v>0.073669999999999999</v>
      </c>
      <c r="R153" s="241">
        <f>Q153*H153</f>
        <v>0.22100999999999998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3" t="s">
        <v>144</v>
      </c>
      <c r="AT153" s="243" t="s">
        <v>139</v>
      </c>
      <c r="AU153" s="243" t="s">
        <v>145</v>
      </c>
      <c r="AY153" s="17" t="s">
        <v>136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7" t="s">
        <v>146</v>
      </c>
      <c r="BK153" s="244">
        <f>ROUND(I153*H153,2)</f>
        <v>0</v>
      </c>
      <c r="BL153" s="17" t="s">
        <v>144</v>
      </c>
      <c r="BM153" s="243" t="s">
        <v>151</v>
      </c>
    </row>
    <row r="154" s="2" customFormat="1" ht="21.75" customHeight="1">
      <c r="A154" s="38"/>
      <c r="B154" s="39"/>
      <c r="C154" s="232" t="s">
        <v>144</v>
      </c>
      <c r="D154" s="232" t="s">
        <v>139</v>
      </c>
      <c r="E154" s="233" t="s">
        <v>152</v>
      </c>
      <c r="F154" s="234" t="s">
        <v>153</v>
      </c>
      <c r="G154" s="235" t="s">
        <v>154</v>
      </c>
      <c r="H154" s="236">
        <v>8.25</v>
      </c>
      <c r="I154" s="237"/>
      <c r="J154" s="238">
        <f>ROUND(I154*H154,2)</f>
        <v>0</v>
      </c>
      <c r="K154" s="234" t="s">
        <v>143</v>
      </c>
      <c r="L154" s="44"/>
      <c r="M154" s="239" t="s">
        <v>1</v>
      </c>
      <c r="N154" s="240" t="s">
        <v>41</v>
      </c>
      <c r="O154" s="92"/>
      <c r="P154" s="241">
        <f>O154*H154</f>
        <v>0</v>
      </c>
      <c r="Q154" s="241">
        <v>0.13708999999999999</v>
      </c>
      <c r="R154" s="241">
        <f>Q154*H154</f>
        <v>1.1309924999999999</v>
      </c>
      <c r="S154" s="241">
        <v>0</v>
      </c>
      <c r="T154" s="24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3" t="s">
        <v>144</v>
      </c>
      <c r="AT154" s="243" t="s">
        <v>139</v>
      </c>
      <c r="AU154" s="243" t="s">
        <v>145</v>
      </c>
      <c r="AY154" s="17" t="s">
        <v>136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7" t="s">
        <v>146</v>
      </c>
      <c r="BK154" s="244">
        <f>ROUND(I154*H154,2)</f>
        <v>0</v>
      </c>
      <c r="BL154" s="17" t="s">
        <v>144</v>
      </c>
      <c r="BM154" s="243" t="s">
        <v>155</v>
      </c>
    </row>
    <row r="155" s="13" customFormat="1">
      <c r="A155" s="13"/>
      <c r="B155" s="245"/>
      <c r="C155" s="246"/>
      <c r="D155" s="247" t="s">
        <v>156</v>
      </c>
      <c r="E155" s="248" t="s">
        <v>1</v>
      </c>
      <c r="F155" s="249" t="s">
        <v>157</v>
      </c>
      <c r="G155" s="246"/>
      <c r="H155" s="250">
        <v>5.7000000000000002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156</v>
      </c>
      <c r="AU155" s="256" t="s">
        <v>145</v>
      </c>
      <c r="AV155" s="13" t="s">
        <v>145</v>
      </c>
      <c r="AW155" s="13" t="s">
        <v>30</v>
      </c>
      <c r="AX155" s="13" t="s">
        <v>73</v>
      </c>
      <c r="AY155" s="256" t="s">
        <v>136</v>
      </c>
    </row>
    <row r="156" s="13" customFormat="1">
      <c r="A156" s="13"/>
      <c r="B156" s="245"/>
      <c r="C156" s="246"/>
      <c r="D156" s="247" t="s">
        <v>156</v>
      </c>
      <c r="E156" s="248" t="s">
        <v>1</v>
      </c>
      <c r="F156" s="249" t="s">
        <v>158</v>
      </c>
      <c r="G156" s="246"/>
      <c r="H156" s="250">
        <v>2.5499999999999998</v>
      </c>
      <c r="I156" s="251"/>
      <c r="J156" s="246"/>
      <c r="K156" s="246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156</v>
      </c>
      <c r="AU156" s="256" t="s">
        <v>145</v>
      </c>
      <c r="AV156" s="13" t="s">
        <v>145</v>
      </c>
      <c r="AW156" s="13" t="s">
        <v>30</v>
      </c>
      <c r="AX156" s="13" t="s">
        <v>73</v>
      </c>
      <c r="AY156" s="256" t="s">
        <v>136</v>
      </c>
    </row>
    <row r="157" s="14" customFormat="1">
      <c r="A157" s="14"/>
      <c r="B157" s="257"/>
      <c r="C157" s="258"/>
      <c r="D157" s="247" t="s">
        <v>156</v>
      </c>
      <c r="E157" s="259" t="s">
        <v>1</v>
      </c>
      <c r="F157" s="260" t="s">
        <v>159</v>
      </c>
      <c r="G157" s="258"/>
      <c r="H157" s="261">
        <v>8.25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156</v>
      </c>
      <c r="AU157" s="267" t="s">
        <v>145</v>
      </c>
      <c r="AV157" s="14" t="s">
        <v>144</v>
      </c>
      <c r="AW157" s="14" t="s">
        <v>30</v>
      </c>
      <c r="AX157" s="14" t="s">
        <v>79</v>
      </c>
      <c r="AY157" s="267" t="s">
        <v>136</v>
      </c>
    </row>
    <row r="158" s="12" customFormat="1" ht="22.8" customHeight="1">
      <c r="A158" s="12"/>
      <c r="B158" s="216"/>
      <c r="C158" s="217"/>
      <c r="D158" s="218" t="s">
        <v>72</v>
      </c>
      <c r="E158" s="230" t="s">
        <v>151</v>
      </c>
      <c r="F158" s="230" t="s">
        <v>160</v>
      </c>
      <c r="G158" s="217"/>
      <c r="H158" s="217"/>
      <c r="I158" s="220"/>
      <c r="J158" s="231">
        <f>BK158</f>
        <v>0</v>
      </c>
      <c r="K158" s="217"/>
      <c r="L158" s="222"/>
      <c r="M158" s="223"/>
      <c r="N158" s="224"/>
      <c r="O158" s="224"/>
      <c r="P158" s="225">
        <f>SUM(P159:P206)</f>
        <v>0</v>
      </c>
      <c r="Q158" s="224"/>
      <c r="R158" s="225">
        <f>SUM(R159:R206)</f>
        <v>18.113552070000001</v>
      </c>
      <c r="S158" s="224"/>
      <c r="T158" s="226">
        <f>SUM(T159:T206)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7" t="s">
        <v>79</v>
      </c>
      <c r="AT158" s="228" t="s">
        <v>72</v>
      </c>
      <c r="AU158" s="228" t="s">
        <v>79</v>
      </c>
      <c r="AY158" s="227" t="s">
        <v>136</v>
      </c>
      <c r="BK158" s="229">
        <f>SUM(BK159:BK206)</f>
        <v>0</v>
      </c>
    </row>
    <row r="159" s="2" customFormat="1" ht="16.5" customHeight="1">
      <c r="A159" s="38"/>
      <c r="B159" s="39"/>
      <c r="C159" s="232" t="s">
        <v>146</v>
      </c>
      <c r="D159" s="232" t="s">
        <v>139</v>
      </c>
      <c r="E159" s="233" t="s">
        <v>161</v>
      </c>
      <c r="F159" s="234" t="s">
        <v>162</v>
      </c>
      <c r="G159" s="235" t="s">
        <v>154</v>
      </c>
      <c r="H159" s="236">
        <v>61.5</v>
      </c>
      <c r="I159" s="237"/>
      <c r="J159" s="238">
        <f>ROUND(I159*H159,2)</f>
        <v>0</v>
      </c>
      <c r="K159" s="234" t="s">
        <v>143</v>
      </c>
      <c r="L159" s="44"/>
      <c r="M159" s="239" t="s">
        <v>1</v>
      </c>
      <c r="N159" s="240" t="s">
        <v>41</v>
      </c>
      <c r="O159" s="92"/>
      <c r="P159" s="241">
        <f>O159*H159</f>
        <v>0</v>
      </c>
      <c r="Q159" s="241">
        <v>0.040000000000000001</v>
      </c>
      <c r="R159" s="241">
        <f>Q159*H159</f>
        <v>2.46</v>
      </c>
      <c r="S159" s="241">
        <v>0</v>
      </c>
      <c r="T159" s="24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3" t="s">
        <v>144</v>
      </c>
      <c r="AT159" s="243" t="s">
        <v>139</v>
      </c>
      <c r="AU159" s="243" t="s">
        <v>145</v>
      </c>
      <c r="AY159" s="17" t="s">
        <v>136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7" t="s">
        <v>146</v>
      </c>
      <c r="BK159" s="244">
        <f>ROUND(I159*H159,2)</f>
        <v>0</v>
      </c>
      <c r="BL159" s="17" t="s">
        <v>144</v>
      </c>
      <c r="BM159" s="243" t="s">
        <v>163</v>
      </c>
    </row>
    <row r="160" s="13" customFormat="1">
      <c r="A160" s="13"/>
      <c r="B160" s="245"/>
      <c r="C160" s="246"/>
      <c r="D160" s="247" t="s">
        <v>156</v>
      </c>
      <c r="E160" s="248" t="s">
        <v>1</v>
      </c>
      <c r="F160" s="249" t="s">
        <v>164</v>
      </c>
      <c r="G160" s="246"/>
      <c r="H160" s="250">
        <v>61.5</v>
      </c>
      <c r="I160" s="251"/>
      <c r="J160" s="246"/>
      <c r="K160" s="246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156</v>
      </c>
      <c r="AU160" s="256" t="s">
        <v>145</v>
      </c>
      <c r="AV160" s="13" t="s">
        <v>145</v>
      </c>
      <c r="AW160" s="13" t="s">
        <v>30</v>
      </c>
      <c r="AX160" s="13" t="s">
        <v>73</v>
      </c>
      <c r="AY160" s="256" t="s">
        <v>136</v>
      </c>
    </row>
    <row r="161" s="14" customFormat="1">
      <c r="A161" s="14"/>
      <c r="B161" s="257"/>
      <c r="C161" s="258"/>
      <c r="D161" s="247" t="s">
        <v>156</v>
      </c>
      <c r="E161" s="259" t="s">
        <v>1</v>
      </c>
      <c r="F161" s="260" t="s">
        <v>159</v>
      </c>
      <c r="G161" s="258"/>
      <c r="H161" s="261">
        <v>61.5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156</v>
      </c>
      <c r="AU161" s="267" t="s">
        <v>145</v>
      </c>
      <c r="AV161" s="14" t="s">
        <v>144</v>
      </c>
      <c r="AW161" s="14" t="s">
        <v>30</v>
      </c>
      <c r="AX161" s="14" t="s">
        <v>79</v>
      </c>
      <c r="AY161" s="267" t="s">
        <v>136</v>
      </c>
    </row>
    <row r="162" s="2" customFormat="1" ht="21.75" customHeight="1">
      <c r="A162" s="38"/>
      <c r="B162" s="39"/>
      <c r="C162" s="232" t="s">
        <v>151</v>
      </c>
      <c r="D162" s="232" t="s">
        <v>139</v>
      </c>
      <c r="E162" s="233" t="s">
        <v>165</v>
      </c>
      <c r="F162" s="234" t="s">
        <v>166</v>
      </c>
      <c r="G162" s="235" t="s">
        <v>154</v>
      </c>
      <c r="H162" s="236">
        <v>308.83600000000001</v>
      </c>
      <c r="I162" s="237"/>
      <c r="J162" s="238">
        <f>ROUND(I162*H162,2)</f>
        <v>0</v>
      </c>
      <c r="K162" s="234" t="s">
        <v>143</v>
      </c>
      <c r="L162" s="44"/>
      <c r="M162" s="239" t="s">
        <v>1</v>
      </c>
      <c r="N162" s="240" t="s">
        <v>41</v>
      </c>
      <c r="O162" s="92"/>
      <c r="P162" s="241">
        <f>O162*H162</f>
        <v>0</v>
      </c>
      <c r="Q162" s="241">
        <v>0.0030000000000000001</v>
      </c>
      <c r="R162" s="241">
        <f>Q162*H162</f>
        <v>0.92650800000000011</v>
      </c>
      <c r="S162" s="241">
        <v>0</v>
      </c>
      <c r="T162" s="24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3" t="s">
        <v>144</v>
      </c>
      <c r="AT162" s="243" t="s">
        <v>139</v>
      </c>
      <c r="AU162" s="243" t="s">
        <v>145</v>
      </c>
      <c r="AY162" s="17" t="s">
        <v>136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7" t="s">
        <v>146</v>
      </c>
      <c r="BK162" s="244">
        <f>ROUND(I162*H162,2)</f>
        <v>0</v>
      </c>
      <c r="BL162" s="17" t="s">
        <v>144</v>
      </c>
      <c r="BM162" s="243" t="s">
        <v>167</v>
      </c>
    </row>
    <row r="163" s="15" customFormat="1">
      <c r="A163" s="15"/>
      <c r="B163" s="268"/>
      <c r="C163" s="269"/>
      <c r="D163" s="247" t="s">
        <v>156</v>
      </c>
      <c r="E163" s="270" t="s">
        <v>1</v>
      </c>
      <c r="F163" s="271" t="s">
        <v>168</v>
      </c>
      <c r="G163" s="269"/>
      <c r="H163" s="270" t="s">
        <v>1</v>
      </c>
      <c r="I163" s="272"/>
      <c r="J163" s="269"/>
      <c r="K163" s="269"/>
      <c r="L163" s="273"/>
      <c r="M163" s="274"/>
      <c r="N163" s="275"/>
      <c r="O163" s="275"/>
      <c r="P163" s="275"/>
      <c r="Q163" s="275"/>
      <c r="R163" s="275"/>
      <c r="S163" s="275"/>
      <c r="T163" s="27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7" t="s">
        <v>156</v>
      </c>
      <c r="AU163" s="277" t="s">
        <v>145</v>
      </c>
      <c r="AV163" s="15" t="s">
        <v>79</v>
      </c>
      <c r="AW163" s="15" t="s">
        <v>30</v>
      </c>
      <c r="AX163" s="15" t="s">
        <v>73</v>
      </c>
      <c r="AY163" s="277" t="s">
        <v>136</v>
      </c>
    </row>
    <row r="164" s="13" customFormat="1">
      <c r="A164" s="13"/>
      <c r="B164" s="245"/>
      <c r="C164" s="246"/>
      <c r="D164" s="247" t="s">
        <v>156</v>
      </c>
      <c r="E164" s="248" t="s">
        <v>1</v>
      </c>
      <c r="F164" s="249" t="s">
        <v>169</v>
      </c>
      <c r="G164" s="246"/>
      <c r="H164" s="250">
        <v>142.72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156</v>
      </c>
      <c r="AU164" s="256" t="s">
        <v>145</v>
      </c>
      <c r="AV164" s="13" t="s">
        <v>145</v>
      </c>
      <c r="AW164" s="13" t="s">
        <v>30</v>
      </c>
      <c r="AX164" s="13" t="s">
        <v>73</v>
      </c>
      <c r="AY164" s="256" t="s">
        <v>136</v>
      </c>
    </row>
    <row r="165" s="15" customFormat="1">
      <c r="A165" s="15"/>
      <c r="B165" s="268"/>
      <c r="C165" s="269"/>
      <c r="D165" s="247" t="s">
        <v>156</v>
      </c>
      <c r="E165" s="270" t="s">
        <v>1</v>
      </c>
      <c r="F165" s="271" t="s">
        <v>170</v>
      </c>
      <c r="G165" s="269"/>
      <c r="H165" s="270" t="s">
        <v>1</v>
      </c>
      <c r="I165" s="272"/>
      <c r="J165" s="269"/>
      <c r="K165" s="269"/>
      <c r="L165" s="273"/>
      <c r="M165" s="274"/>
      <c r="N165" s="275"/>
      <c r="O165" s="275"/>
      <c r="P165" s="275"/>
      <c r="Q165" s="275"/>
      <c r="R165" s="275"/>
      <c r="S165" s="275"/>
      <c r="T165" s="27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7" t="s">
        <v>156</v>
      </c>
      <c r="AU165" s="277" t="s">
        <v>145</v>
      </c>
      <c r="AV165" s="15" t="s">
        <v>79</v>
      </c>
      <c r="AW165" s="15" t="s">
        <v>30</v>
      </c>
      <c r="AX165" s="15" t="s">
        <v>73</v>
      </c>
      <c r="AY165" s="277" t="s">
        <v>136</v>
      </c>
    </row>
    <row r="166" s="13" customFormat="1">
      <c r="A166" s="13"/>
      <c r="B166" s="245"/>
      <c r="C166" s="246"/>
      <c r="D166" s="247" t="s">
        <v>156</v>
      </c>
      <c r="E166" s="248" t="s">
        <v>1</v>
      </c>
      <c r="F166" s="249" t="s">
        <v>171</v>
      </c>
      <c r="G166" s="246"/>
      <c r="H166" s="250">
        <v>42.240000000000002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156</v>
      </c>
      <c r="AU166" s="256" t="s">
        <v>145</v>
      </c>
      <c r="AV166" s="13" t="s">
        <v>145</v>
      </c>
      <c r="AW166" s="13" t="s">
        <v>30</v>
      </c>
      <c r="AX166" s="13" t="s">
        <v>73</v>
      </c>
      <c r="AY166" s="256" t="s">
        <v>136</v>
      </c>
    </row>
    <row r="167" s="15" customFormat="1">
      <c r="A167" s="15"/>
      <c r="B167" s="268"/>
      <c r="C167" s="269"/>
      <c r="D167" s="247" t="s">
        <v>156</v>
      </c>
      <c r="E167" s="270" t="s">
        <v>1</v>
      </c>
      <c r="F167" s="271" t="s">
        <v>172</v>
      </c>
      <c r="G167" s="269"/>
      <c r="H167" s="270" t="s">
        <v>1</v>
      </c>
      <c r="I167" s="272"/>
      <c r="J167" s="269"/>
      <c r="K167" s="269"/>
      <c r="L167" s="273"/>
      <c r="M167" s="274"/>
      <c r="N167" s="275"/>
      <c r="O167" s="275"/>
      <c r="P167" s="275"/>
      <c r="Q167" s="275"/>
      <c r="R167" s="275"/>
      <c r="S167" s="275"/>
      <c r="T167" s="27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7" t="s">
        <v>156</v>
      </c>
      <c r="AU167" s="277" t="s">
        <v>145</v>
      </c>
      <c r="AV167" s="15" t="s">
        <v>79</v>
      </c>
      <c r="AW167" s="15" t="s">
        <v>30</v>
      </c>
      <c r="AX167" s="15" t="s">
        <v>73</v>
      </c>
      <c r="AY167" s="277" t="s">
        <v>136</v>
      </c>
    </row>
    <row r="168" s="13" customFormat="1">
      <c r="A168" s="13"/>
      <c r="B168" s="245"/>
      <c r="C168" s="246"/>
      <c r="D168" s="247" t="s">
        <v>156</v>
      </c>
      <c r="E168" s="248" t="s">
        <v>1</v>
      </c>
      <c r="F168" s="249" t="s">
        <v>173</v>
      </c>
      <c r="G168" s="246"/>
      <c r="H168" s="250">
        <v>14.651999999999999</v>
      </c>
      <c r="I168" s="251"/>
      <c r="J168" s="246"/>
      <c r="K168" s="246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156</v>
      </c>
      <c r="AU168" s="256" t="s">
        <v>145</v>
      </c>
      <c r="AV168" s="13" t="s">
        <v>145</v>
      </c>
      <c r="AW168" s="13" t="s">
        <v>30</v>
      </c>
      <c r="AX168" s="13" t="s">
        <v>73</v>
      </c>
      <c r="AY168" s="256" t="s">
        <v>136</v>
      </c>
    </row>
    <row r="169" s="15" customFormat="1">
      <c r="A169" s="15"/>
      <c r="B169" s="268"/>
      <c r="C169" s="269"/>
      <c r="D169" s="247" t="s">
        <v>156</v>
      </c>
      <c r="E169" s="270" t="s">
        <v>1</v>
      </c>
      <c r="F169" s="271" t="s">
        <v>174</v>
      </c>
      <c r="G169" s="269"/>
      <c r="H169" s="270" t="s">
        <v>1</v>
      </c>
      <c r="I169" s="272"/>
      <c r="J169" s="269"/>
      <c r="K169" s="269"/>
      <c r="L169" s="273"/>
      <c r="M169" s="274"/>
      <c r="N169" s="275"/>
      <c r="O169" s="275"/>
      <c r="P169" s="275"/>
      <c r="Q169" s="275"/>
      <c r="R169" s="275"/>
      <c r="S169" s="275"/>
      <c r="T169" s="27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7" t="s">
        <v>156</v>
      </c>
      <c r="AU169" s="277" t="s">
        <v>145</v>
      </c>
      <c r="AV169" s="15" t="s">
        <v>79</v>
      </c>
      <c r="AW169" s="15" t="s">
        <v>30</v>
      </c>
      <c r="AX169" s="15" t="s">
        <v>73</v>
      </c>
      <c r="AY169" s="277" t="s">
        <v>136</v>
      </c>
    </row>
    <row r="170" s="13" customFormat="1">
      <c r="A170" s="13"/>
      <c r="B170" s="245"/>
      <c r="C170" s="246"/>
      <c r="D170" s="247" t="s">
        <v>156</v>
      </c>
      <c r="E170" s="248" t="s">
        <v>1</v>
      </c>
      <c r="F170" s="249" t="s">
        <v>175</v>
      </c>
      <c r="G170" s="246"/>
      <c r="H170" s="250">
        <v>58.607999999999997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156</v>
      </c>
      <c r="AU170" s="256" t="s">
        <v>145</v>
      </c>
      <c r="AV170" s="13" t="s">
        <v>145</v>
      </c>
      <c r="AW170" s="13" t="s">
        <v>30</v>
      </c>
      <c r="AX170" s="13" t="s">
        <v>73</v>
      </c>
      <c r="AY170" s="256" t="s">
        <v>136</v>
      </c>
    </row>
    <row r="171" s="15" customFormat="1">
      <c r="A171" s="15"/>
      <c r="B171" s="268"/>
      <c r="C171" s="269"/>
      <c r="D171" s="247" t="s">
        <v>156</v>
      </c>
      <c r="E171" s="270" t="s">
        <v>1</v>
      </c>
      <c r="F171" s="271" t="s">
        <v>176</v>
      </c>
      <c r="G171" s="269"/>
      <c r="H171" s="270" t="s">
        <v>1</v>
      </c>
      <c r="I171" s="272"/>
      <c r="J171" s="269"/>
      <c r="K171" s="269"/>
      <c r="L171" s="273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7" t="s">
        <v>156</v>
      </c>
      <c r="AU171" s="277" t="s">
        <v>145</v>
      </c>
      <c r="AV171" s="15" t="s">
        <v>79</v>
      </c>
      <c r="AW171" s="15" t="s">
        <v>30</v>
      </c>
      <c r="AX171" s="15" t="s">
        <v>73</v>
      </c>
      <c r="AY171" s="277" t="s">
        <v>136</v>
      </c>
    </row>
    <row r="172" s="13" customFormat="1">
      <c r="A172" s="13"/>
      <c r="B172" s="245"/>
      <c r="C172" s="246"/>
      <c r="D172" s="247" t="s">
        <v>156</v>
      </c>
      <c r="E172" s="248" t="s">
        <v>1</v>
      </c>
      <c r="F172" s="249" t="s">
        <v>177</v>
      </c>
      <c r="G172" s="246"/>
      <c r="H172" s="250">
        <v>31.968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156</v>
      </c>
      <c r="AU172" s="256" t="s">
        <v>145</v>
      </c>
      <c r="AV172" s="13" t="s">
        <v>145</v>
      </c>
      <c r="AW172" s="13" t="s">
        <v>30</v>
      </c>
      <c r="AX172" s="13" t="s">
        <v>73</v>
      </c>
      <c r="AY172" s="256" t="s">
        <v>136</v>
      </c>
    </row>
    <row r="173" s="15" customFormat="1">
      <c r="A173" s="15"/>
      <c r="B173" s="268"/>
      <c r="C173" s="269"/>
      <c r="D173" s="247" t="s">
        <v>156</v>
      </c>
      <c r="E173" s="270" t="s">
        <v>1</v>
      </c>
      <c r="F173" s="271" t="s">
        <v>178</v>
      </c>
      <c r="G173" s="269"/>
      <c r="H173" s="270" t="s">
        <v>1</v>
      </c>
      <c r="I173" s="272"/>
      <c r="J173" s="269"/>
      <c r="K173" s="269"/>
      <c r="L173" s="273"/>
      <c r="M173" s="274"/>
      <c r="N173" s="275"/>
      <c r="O173" s="275"/>
      <c r="P173" s="275"/>
      <c r="Q173" s="275"/>
      <c r="R173" s="275"/>
      <c r="S173" s="275"/>
      <c r="T173" s="27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7" t="s">
        <v>156</v>
      </c>
      <c r="AU173" s="277" t="s">
        <v>145</v>
      </c>
      <c r="AV173" s="15" t="s">
        <v>79</v>
      </c>
      <c r="AW173" s="15" t="s">
        <v>30</v>
      </c>
      <c r="AX173" s="15" t="s">
        <v>73</v>
      </c>
      <c r="AY173" s="277" t="s">
        <v>136</v>
      </c>
    </row>
    <row r="174" s="13" customFormat="1">
      <c r="A174" s="13"/>
      <c r="B174" s="245"/>
      <c r="C174" s="246"/>
      <c r="D174" s="247" t="s">
        <v>156</v>
      </c>
      <c r="E174" s="248" t="s">
        <v>1</v>
      </c>
      <c r="F174" s="249" t="s">
        <v>179</v>
      </c>
      <c r="G174" s="246"/>
      <c r="H174" s="250">
        <v>18.648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156</v>
      </c>
      <c r="AU174" s="256" t="s">
        <v>145</v>
      </c>
      <c r="AV174" s="13" t="s">
        <v>145</v>
      </c>
      <c r="AW174" s="13" t="s">
        <v>30</v>
      </c>
      <c r="AX174" s="13" t="s">
        <v>73</v>
      </c>
      <c r="AY174" s="256" t="s">
        <v>136</v>
      </c>
    </row>
    <row r="175" s="14" customFormat="1">
      <c r="A175" s="14"/>
      <c r="B175" s="257"/>
      <c r="C175" s="258"/>
      <c r="D175" s="247" t="s">
        <v>156</v>
      </c>
      <c r="E175" s="259" t="s">
        <v>1</v>
      </c>
      <c r="F175" s="260" t="s">
        <v>159</v>
      </c>
      <c r="G175" s="258"/>
      <c r="H175" s="261">
        <v>308.83600000000001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156</v>
      </c>
      <c r="AU175" s="267" t="s">
        <v>145</v>
      </c>
      <c r="AV175" s="14" t="s">
        <v>144</v>
      </c>
      <c r="AW175" s="14" t="s">
        <v>30</v>
      </c>
      <c r="AX175" s="14" t="s">
        <v>79</v>
      </c>
      <c r="AY175" s="267" t="s">
        <v>136</v>
      </c>
    </row>
    <row r="176" s="2" customFormat="1" ht="16.5" customHeight="1">
      <c r="A176" s="38"/>
      <c r="B176" s="39"/>
      <c r="C176" s="232" t="s">
        <v>180</v>
      </c>
      <c r="D176" s="232" t="s">
        <v>139</v>
      </c>
      <c r="E176" s="233" t="s">
        <v>181</v>
      </c>
      <c r="F176" s="234" t="s">
        <v>182</v>
      </c>
      <c r="G176" s="235" t="s">
        <v>154</v>
      </c>
      <c r="H176" s="236">
        <v>22.010000000000002</v>
      </c>
      <c r="I176" s="237"/>
      <c r="J176" s="238">
        <f>ROUND(I176*H176,2)</f>
        <v>0</v>
      </c>
      <c r="K176" s="234" t="s">
        <v>143</v>
      </c>
      <c r="L176" s="44"/>
      <c r="M176" s="239" t="s">
        <v>1</v>
      </c>
      <c r="N176" s="240" t="s">
        <v>41</v>
      </c>
      <c r="O176" s="92"/>
      <c r="P176" s="241">
        <f>O176*H176</f>
        <v>0</v>
      </c>
      <c r="Q176" s="241">
        <v>0.032730000000000002</v>
      </c>
      <c r="R176" s="241">
        <f>Q176*H176</f>
        <v>0.72038730000000006</v>
      </c>
      <c r="S176" s="241">
        <v>0</v>
      </c>
      <c r="T176" s="24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3" t="s">
        <v>144</v>
      </c>
      <c r="AT176" s="243" t="s">
        <v>139</v>
      </c>
      <c r="AU176" s="243" t="s">
        <v>145</v>
      </c>
      <c r="AY176" s="17" t="s">
        <v>136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7" t="s">
        <v>146</v>
      </c>
      <c r="BK176" s="244">
        <f>ROUND(I176*H176,2)</f>
        <v>0</v>
      </c>
      <c r="BL176" s="17" t="s">
        <v>144</v>
      </c>
      <c r="BM176" s="243" t="s">
        <v>183</v>
      </c>
    </row>
    <row r="177" s="13" customFormat="1">
      <c r="A177" s="13"/>
      <c r="B177" s="245"/>
      <c r="C177" s="246"/>
      <c r="D177" s="247" t="s">
        <v>156</v>
      </c>
      <c r="E177" s="248" t="s">
        <v>1</v>
      </c>
      <c r="F177" s="249" t="s">
        <v>184</v>
      </c>
      <c r="G177" s="246"/>
      <c r="H177" s="250">
        <v>13.720000000000001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156</v>
      </c>
      <c r="AU177" s="256" t="s">
        <v>145</v>
      </c>
      <c r="AV177" s="13" t="s">
        <v>145</v>
      </c>
      <c r="AW177" s="13" t="s">
        <v>30</v>
      </c>
      <c r="AX177" s="13" t="s">
        <v>73</v>
      </c>
      <c r="AY177" s="256" t="s">
        <v>136</v>
      </c>
    </row>
    <row r="178" s="13" customFormat="1">
      <c r="A178" s="13"/>
      <c r="B178" s="245"/>
      <c r="C178" s="246"/>
      <c r="D178" s="247" t="s">
        <v>156</v>
      </c>
      <c r="E178" s="248" t="s">
        <v>1</v>
      </c>
      <c r="F178" s="249" t="s">
        <v>185</v>
      </c>
      <c r="G178" s="246"/>
      <c r="H178" s="250">
        <v>7.0599999999999996</v>
      </c>
      <c r="I178" s="251"/>
      <c r="J178" s="246"/>
      <c r="K178" s="246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156</v>
      </c>
      <c r="AU178" s="256" t="s">
        <v>145</v>
      </c>
      <c r="AV178" s="13" t="s">
        <v>145</v>
      </c>
      <c r="AW178" s="13" t="s">
        <v>30</v>
      </c>
      <c r="AX178" s="13" t="s">
        <v>73</v>
      </c>
      <c r="AY178" s="256" t="s">
        <v>136</v>
      </c>
    </row>
    <row r="179" s="13" customFormat="1">
      <c r="A179" s="13"/>
      <c r="B179" s="245"/>
      <c r="C179" s="246"/>
      <c r="D179" s="247" t="s">
        <v>156</v>
      </c>
      <c r="E179" s="248" t="s">
        <v>1</v>
      </c>
      <c r="F179" s="249" t="s">
        <v>186</v>
      </c>
      <c r="G179" s="246"/>
      <c r="H179" s="250">
        <v>1.23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156</v>
      </c>
      <c r="AU179" s="256" t="s">
        <v>145</v>
      </c>
      <c r="AV179" s="13" t="s">
        <v>145</v>
      </c>
      <c r="AW179" s="13" t="s">
        <v>30</v>
      </c>
      <c r="AX179" s="13" t="s">
        <v>73</v>
      </c>
      <c r="AY179" s="256" t="s">
        <v>136</v>
      </c>
    </row>
    <row r="180" s="14" customFormat="1">
      <c r="A180" s="14"/>
      <c r="B180" s="257"/>
      <c r="C180" s="258"/>
      <c r="D180" s="247" t="s">
        <v>156</v>
      </c>
      <c r="E180" s="259" t="s">
        <v>1</v>
      </c>
      <c r="F180" s="260" t="s">
        <v>159</v>
      </c>
      <c r="G180" s="258"/>
      <c r="H180" s="261">
        <v>22.010000000000002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156</v>
      </c>
      <c r="AU180" s="267" t="s">
        <v>145</v>
      </c>
      <c r="AV180" s="14" t="s">
        <v>144</v>
      </c>
      <c r="AW180" s="14" t="s">
        <v>30</v>
      </c>
      <c r="AX180" s="14" t="s">
        <v>79</v>
      </c>
      <c r="AY180" s="267" t="s">
        <v>136</v>
      </c>
    </row>
    <row r="181" s="2" customFormat="1" ht="21.75" customHeight="1">
      <c r="A181" s="38"/>
      <c r="B181" s="39"/>
      <c r="C181" s="232" t="s">
        <v>155</v>
      </c>
      <c r="D181" s="232" t="s">
        <v>139</v>
      </c>
      <c r="E181" s="233" t="s">
        <v>187</v>
      </c>
      <c r="F181" s="234" t="s">
        <v>188</v>
      </c>
      <c r="G181" s="235" t="s">
        <v>154</v>
      </c>
      <c r="H181" s="236">
        <v>13.84</v>
      </c>
      <c r="I181" s="237"/>
      <c r="J181" s="238">
        <f>ROUND(I181*H181,2)</f>
        <v>0</v>
      </c>
      <c r="K181" s="234" t="s">
        <v>143</v>
      </c>
      <c r="L181" s="44"/>
      <c r="M181" s="239" t="s">
        <v>1</v>
      </c>
      <c r="N181" s="240" t="s">
        <v>41</v>
      </c>
      <c r="O181" s="92"/>
      <c r="P181" s="241">
        <f>O181*H181</f>
        <v>0</v>
      </c>
      <c r="Q181" s="241">
        <v>0.018380000000000001</v>
      </c>
      <c r="R181" s="241">
        <f>Q181*H181</f>
        <v>0.25437920000000003</v>
      </c>
      <c r="S181" s="241">
        <v>0</v>
      </c>
      <c r="T181" s="24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3" t="s">
        <v>144</v>
      </c>
      <c r="AT181" s="243" t="s">
        <v>139</v>
      </c>
      <c r="AU181" s="243" t="s">
        <v>145</v>
      </c>
      <c r="AY181" s="17" t="s">
        <v>136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7" t="s">
        <v>146</v>
      </c>
      <c r="BK181" s="244">
        <f>ROUND(I181*H181,2)</f>
        <v>0</v>
      </c>
      <c r="BL181" s="17" t="s">
        <v>144</v>
      </c>
      <c r="BM181" s="243" t="s">
        <v>189</v>
      </c>
    </row>
    <row r="182" s="13" customFormat="1">
      <c r="A182" s="13"/>
      <c r="B182" s="245"/>
      <c r="C182" s="246"/>
      <c r="D182" s="247" t="s">
        <v>156</v>
      </c>
      <c r="E182" s="248" t="s">
        <v>1</v>
      </c>
      <c r="F182" s="249" t="s">
        <v>190</v>
      </c>
      <c r="G182" s="246"/>
      <c r="H182" s="250">
        <v>13.84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156</v>
      </c>
      <c r="AU182" s="256" t="s">
        <v>145</v>
      </c>
      <c r="AV182" s="13" t="s">
        <v>145</v>
      </c>
      <c r="AW182" s="13" t="s">
        <v>30</v>
      </c>
      <c r="AX182" s="13" t="s">
        <v>73</v>
      </c>
      <c r="AY182" s="256" t="s">
        <v>136</v>
      </c>
    </row>
    <row r="183" s="14" customFormat="1">
      <c r="A183" s="14"/>
      <c r="B183" s="257"/>
      <c r="C183" s="258"/>
      <c r="D183" s="247" t="s">
        <v>156</v>
      </c>
      <c r="E183" s="259" t="s">
        <v>1</v>
      </c>
      <c r="F183" s="260" t="s">
        <v>159</v>
      </c>
      <c r="G183" s="258"/>
      <c r="H183" s="261">
        <v>13.84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156</v>
      </c>
      <c r="AU183" s="267" t="s">
        <v>145</v>
      </c>
      <c r="AV183" s="14" t="s">
        <v>144</v>
      </c>
      <c r="AW183" s="14" t="s">
        <v>30</v>
      </c>
      <c r="AX183" s="14" t="s">
        <v>79</v>
      </c>
      <c r="AY183" s="267" t="s">
        <v>136</v>
      </c>
    </row>
    <row r="184" s="2" customFormat="1" ht="21.75" customHeight="1">
      <c r="A184" s="38"/>
      <c r="B184" s="39"/>
      <c r="C184" s="232" t="s">
        <v>191</v>
      </c>
      <c r="D184" s="232" t="s">
        <v>139</v>
      </c>
      <c r="E184" s="233" t="s">
        <v>192</v>
      </c>
      <c r="F184" s="234" t="s">
        <v>193</v>
      </c>
      <c r="G184" s="235" t="s">
        <v>154</v>
      </c>
      <c r="H184" s="236">
        <v>61.5</v>
      </c>
      <c r="I184" s="237"/>
      <c r="J184" s="238">
        <f>ROUND(I184*H184,2)</f>
        <v>0</v>
      </c>
      <c r="K184" s="234" t="s">
        <v>143</v>
      </c>
      <c r="L184" s="44"/>
      <c r="M184" s="239" t="s">
        <v>1</v>
      </c>
      <c r="N184" s="240" t="s">
        <v>41</v>
      </c>
      <c r="O184" s="92"/>
      <c r="P184" s="241">
        <f>O184*H184</f>
        <v>0</v>
      </c>
      <c r="Q184" s="241">
        <v>0.041529999999999997</v>
      </c>
      <c r="R184" s="241">
        <f>Q184*H184</f>
        <v>2.5540949999999998</v>
      </c>
      <c r="S184" s="241">
        <v>0</v>
      </c>
      <c r="T184" s="24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3" t="s">
        <v>144</v>
      </c>
      <c r="AT184" s="243" t="s">
        <v>139</v>
      </c>
      <c r="AU184" s="243" t="s">
        <v>145</v>
      </c>
      <c r="AY184" s="17" t="s">
        <v>136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7" t="s">
        <v>146</v>
      </c>
      <c r="BK184" s="244">
        <f>ROUND(I184*H184,2)</f>
        <v>0</v>
      </c>
      <c r="BL184" s="17" t="s">
        <v>144</v>
      </c>
      <c r="BM184" s="243" t="s">
        <v>194</v>
      </c>
    </row>
    <row r="185" s="2" customFormat="1" ht="21.75" customHeight="1">
      <c r="A185" s="38"/>
      <c r="B185" s="39"/>
      <c r="C185" s="232" t="s">
        <v>163</v>
      </c>
      <c r="D185" s="232" t="s">
        <v>139</v>
      </c>
      <c r="E185" s="233" t="s">
        <v>195</v>
      </c>
      <c r="F185" s="234" t="s">
        <v>196</v>
      </c>
      <c r="G185" s="235" t="s">
        <v>154</v>
      </c>
      <c r="H185" s="236">
        <v>308.83600000000001</v>
      </c>
      <c r="I185" s="237"/>
      <c r="J185" s="238">
        <f>ROUND(I185*H185,2)</f>
        <v>0</v>
      </c>
      <c r="K185" s="234" t="s">
        <v>143</v>
      </c>
      <c r="L185" s="44"/>
      <c r="M185" s="239" t="s">
        <v>1</v>
      </c>
      <c r="N185" s="240" t="s">
        <v>41</v>
      </c>
      <c r="O185" s="92"/>
      <c r="P185" s="241">
        <f>O185*H185</f>
        <v>0</v>
      </c>
      <c r="Q185" s="241">
        <v>0.028400000000000002</v>
      </c>
      <c r="R185" s="241">
        <f>Q185*H185</f>
        <v>8.7709424000000009</v>
      </c>
      <c r="S185" s="241">
        <v>0</v>
      </c>
      <c r="T185" s="24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3" t="s">
        <v>144</v>
      </c>
      <c r="AT185" s="243" t="s">
        <v>139</v>
      </c>
      <c r="AU185" s="243" t="s">
        <v>145</v>
      </c>
      <c r="AY185" s="17" t="s">
        <v>136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7" t="s">
        <v>146</v>
      </c>
      <c r="BK185" s="244">
        <f>ROUND(I185*H185,2)</f>
        <v>0</v>
      </c>
      <c r="BL185" s="17" t="s">
        <v>144</v>
      </c>
      <c r="BM185" s="243" t="s">
        <v>197</v>
      </c>
    </row>
    <row r="186" s="2" customFormat="1" ht="21.75" customHeight="1">
      <c r="A186" s="38"/>
      <c r="B186" s="39"/>
      <c r="C186" s="232" t="s">
        <v>198</v>
      </c>
      <c r="D186" s="232" t="s">
        <v>139</v>
      </c>
      <c r="E186" s="233" t="s">
        <v>199</v>
      </c>
      <c r="F186" s="234" t="s">
        <v>200</v>
      </c>
      <c r="G186" s="235" t="s">
        <v>201</v>
      </c>
      <c r="H186" s="236">
        <v>88.219999999999999</v>
      </c>
      <c r="I186" s="237"/>
      <c r="J186" s="238">
        <f>ROUND(I186*H186,2)</f>
        <v>0</v>
      </c>
      <c r="K186" s="234" t="s">
        <v>143</v>
      </c>
      <c r="L186" s="44"/>
      <c r="M186" s="239" t="s">
        <v>1</v>
      </c>
      <c r="N186" s="240" t="s">
        <v>41</v>
      </c>
      <c r="O186" s="92"/>
      <c r="P186" s="241">
        <f>O186*H186</f>
        <v>0</v>
      </c>
      <c r="Q186" s="241">
        <v>0.0015</v>
      </c>
      <c r="R186" s="241">
        <f>Q186*H186</f>
        <v>0.13233</v>
      </c>
      <c r="S186" s="241">
        <v>0</v>
      </c>
      <c r="T186" s="24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3" t="s">
        <v>144</v>
      </c>
      <c r="AT186" s="243" t="s">
        <v>139</v>
      </c>
      <c r="AU186" s="243" t="s">
        <v>145</v>
      </c>
      <c r="AY186" s="17" t="s">
        <v>136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7" t="s">
        <v>146</v>
      </c>
      <c r="BK186" s="244">
        <f>ROUND(I186*H186,2)</f>
        <v>0</v>
      </c>
      <c r="BL186" s="17" t="s">
        <v>144</v>
      </c>
      <c r="BM186" s="243" t="s">
        <v>202</v>
      </c>
    </row>
    <row r="187" s="13" customFormat="1">
      <c r="A187" s="13"/>
      <c r="B187" s="245"/>
      <c r="C187" s="246"/>
      <c r="D187" s="247" t="s">
        <v>156</v>
      </c>
      <c r="E187" s="248" t="s">
        <v>1</v>
      </c>
      <c r="F187" s="249" t="s">
        <v>203</v>
      </c>
      <c r="G187" s="246"/>
      <c r="H187" s="250">
        <v>44.200000000000003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156</v>
      </c>
      <c r="AU187" s="256" t="s">
        <v>145</v>
      </c>
      <c r="AV187" s="13" t="s">
        <v>145</v>
      </c>
      <c r="AW187" s="13" t="s">
        <v>30</v>
      </c>
      <c r="AX187" s="13" t="s">
        <v>73</v>
      </c>
      <c r="AY187" s="256" t="s">
        <v>136</v>
      </c>
    </row>
    <row r="188" s="13" customFormat="1">
      <c r="A188" s="13"/>
      <c r="B188" s="245"/>
      <c r="C188" s="246"/>
      <c r="D188" s="247" t="s">
        <v>156</v>
      </c>
      <c r="E188" s="248" t="s">
        <v>1</v>
      </c>
      <c r="F188" s="249" t="s">
        <v>204</v>
      </c>
      <c r="G188" s="246"/>
      <c r="H188" s="250">
        <v>44.020000000000003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156</v>
      </c>
      <c r="AU188" s="256" t="s">
        <v>145</v>
      </c>
      <c r="AV188" s="13" t="s">
        <v>145</v>
      </c>
      <c r="AW188" s="13" t="s">
        <v>30</v>
      </c>
      <c r="AX188" s="13" t="s">
        <v>73</v>
      </c>
      <c r="AY188" s="256" t="s">
        <v>136</v>
      </c>
    </row>
    <row r="189" s="14" customFormat="1">
      <c r="A189" s="14"/>
      <c r="B189" s="257"/>
      <c r="C189" s="258"/>
      <c r="D189" s="247" t="s">
        <v>156</v>
      </c>
      <c r="E189" s="259" t="s">
        <v>1</v>
      </c>
      <c r="F189" s="260" t="s">
        <v>159</v>
      </c>
      <c r="G189" s="258"/>
      <c r="H189" s="261">
        <v>88.219999999999999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156</v>
      </c>
      <c r="AU189" s="267" t="s">
        <v>145</v>
      </c>
      <c r="AV189" s="14" t="s">
        <v>144</v>
      </c>
      <c r="AW189" s="14" t="s">
        <v>30</v>
      </c>
      <c r="AX189" s="14" t="s">
        <v>79</v>
      </c>
      <c r="AY189" s="267" t="s">
        <v>136</v>
      </c>
    </row>
    <row r="190" s="2" customFormat="1" ht="21.75" customHeight="1">
      <c r="A190" s="38"/>
      <c r="B190" s="39"/>
      <c r="C190" s="232" t="s">
        <v>167</v>
      </c>
      <c r="D190" s="232" t="s">
        <v>139</v>
      </c>
      <c r="E190" s="233" t="s">
        <v>205</v>
      </c>
      <c r="F190" s="234" t="s">
        <v>206</v>
      </c>
      <c r="G190" s="235" t="s">
        <v>201</v>
      </c>
      <c r="H190" s="236">
        <v>44.020000000000003</v>
      </c>
      <c r="I190" s="237"/>
      <c r="J190" s="238">
        <f>ROUND(I190*H190,2)</f>
        <v>0</v>
      </c>
      <c r="K190" s="234" t="s">
        <v>143</v>
      </c>
      <c r="L190" s="44"/>
      <c r="M190" s="239" t="s">
        <v>1</v>
      </c>
      <c r="N190" s="240" t="s">
        <v>41</v>
      </c>
      <c r="O190" s="92"/>
      <c r="P190" s="241">
        <f>O190*H190</f>
        <v>0</v>
      </c>
      <c r="Q190" s="241">
        <v>0</v>
      </c>
      <c r="R190" s="241">
        <f>Q190*H190</f>
        <v>0</v>
      </c>
      <c r="S190" s="241">
        <v>0</v>
      </c>
      <c r="T190" s="24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3" t="s">
        <v>144</v>
      </c>
      <c r="AT190" s="243" t="s">
        <v>139</v>
      </c>
      <c r="AU190" s="243" t="s">
        <v>145</v>
      </c>
      <c r="AY190" s="17" t="s">
        <v>136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7" t="s">
        <v>146</v>
      </c>
      <c r="BK190" s="244">
        <f>ROUND(I190*H190,2)</f>
        <v>0</v>
      </c>
      <c r="BL190" s="17" t="s">
        <v>144</v>
      </c>
      <c r="BM190" s="243" t="s">
        <v>207</v>
      </c>
    </row>
    <row r="191" s="13" customFormat="1">
      <c r="A191" s="13"/>
      <c r="B191" s="245"/>
      <c r="C191" s="246"/>
      <c r="D191" s="247" t="s">
        <v>156</v>
      </c>
      <c r="E191" s="248" t="s">
        <v>1</v>
      </c>
      <c r="F191" s="249" t="s">
        <v>208</v>
      </c>
      <c r="G191" s="246"/>
      <c r="H191" s="250">
        <v>27.440000000000001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156</v>
      </c>
      <c r="AU191" s="256" t="s">
        <v>145</v>
      </c>
      <c r="AV191" s="13" t="s">
        <v>145</v>
      </c>
      <c r="AW191" s="13" t="s">
        <v>30</v>
      </c>
      <c r="AX191" s="13" t="s">
        <v>73</v>
      </c>
      <c r="AY191" s="256" t="s">
        <v>136</v>
      </c>
    </row>
    <row r="192" s="13" customFormat="1">
      <c r="A192" s="13"/>
      <c r="B192" s="245"/>
      <c r="C192" s="246"/>
      <c r="D192" s="247" t="s">
        <v>156</v>
      </c>
      <c r="E192" s="248" t="s">
        <v>1</v>
      </c>
      <c r="F192" s="249" t="s">
        <v>209</v>
      </c>
      <c r="G192" s="246"/>
      <c r="H192" s="250">
        <v>14.119999999999999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156</v>
      </c>
      <c r="AU192" s="256" t="s">
        <v>145</v>
      </c>
      <c r="AV192" s="13" t="s">
        <v>145</v>
      </c>
      <c r="AW192" s="13" t="s">
        <v>30</v>
      </c>
      <c r="AX192" s="13" t="s">
        <v>73</v>
      </c>
      <c r="AY192" s="256" t="s">
        <v>136</v>
      </c>
    </row>
    <row r="193" s="13" customFormat="1">
      <c r="A193" s="13"/>
      <c r="B193" s="245"/>
      <c r="C193" s="246"/>
      <c r="D193" s="247" t="s">
        <v>156</v>
      </c>
      <c r="E193" s="248" t="s">
        <v>1</v>
      </c>
      <c r="F193" s="249" t="s">
        <v>210</v>
      </c>
      <c r="G193" s="246"/>
      <c r="H193" s="250">
        <v>2.46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156</v>
      </c>
      <c r="AU193" s="256" t="s">
        <v>145</v>
      </c>
      <c r="AV193" s="13" t="s">
        <v>145</v>
      </c>
      <c r="AW193" s="13" t="s">
        <v>30</v>
      </c>
      <c r="AX193" s="13" t="s">
        <v>73</v>
      </c>
      <c r="AY193" s="256" t="s">
        <v>136</v>
      </c>
    </row>
    <row r="194" s="14" customFormat="1">
      <c r="A194" s="14"/>
      <c r="B194" s="257"/>
      <c r="C194" s="258"/>
      <c r="D194" s="247" t="s">
        <v>156</v>
      </c>
      <c r="E194" s="259" t="s">
        <v>1</v>
      </c>
      <c r="F194" s="260" t="s">
        <v>159</v>
      </c>
      <c r="G194" s="258"/>
      <c r="H194" s="261">
        <v>44.020000000000003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156</v>
      </c>
      <c r="AU194" s="267" t="s">
        <v>145</v>
      </c>
      <c r="AV194" s="14" t="s">
        <v>144</v>
      </c>
      <c r="AW194" s="14" t="s">
        <v>30</v>
      </c>
      <c r="AX194" s="14" t="s">
        <v>79</v>
      </c>
      <c r="AY194" s="267" t="s">
        <v>136</v>
      </c>
    </row>
    <row r="195" s="2" customFormat="1" ht="21.75" customHeight="1">
      <c r="A195" s="38"/>
      <c r="B195" s="39"/>
      <c r="C195" s="278" t="s">
        <v>211</v>
      </c>
      <c r="D195" s="278" t="s">
        <v>212</v>
      </c>
      <c r="E195" s="279" t="s">
        <v>213</v>
      </c>
      <c r="F195" s="280" t="s">
        <v>214</v>
      </c>
      <c r="G195" s="281" t="s">
        <v>201</v>
      </c>
      <c r="H195" s="282">
        <v>46.220999999999997</v>
      </c>
      <c r="I195" s="283"/>
      <c r="J195" s="284">
        <f>ROUND(I195*H195,2)</f>
        <v>0</v>
      </c>
      <c r="K195" s="280" t="s">
        <v>143</v>
      </c>
      <c r="L195" s="285"/>
      <c r="M195" s="286" t="s">
        <v>1</v>
      </c>
      <c r="N195" s="287" t="s">
        <v>41</v>
      </c>
      <c r="O195" s="92"/>
      <c r="P195" s="241">
        <f>O195*H195</f>
        <v>0</v>
      </c>
      <c r="Q195" s="241">
        <v>0.00011</v>
      </c>
      <c r="R195" s="241">
        <f>Q195*H195</f>
        <v>0.0050843099999999999</v>
      </c>
      <c r="S195" s="241">
        <v>0</v>
      </c>
      <c r="T195" s="24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3" t="s">
        <v>155</v>
      </c>
      <c r="AT195" s="243" t="s">
        <v>212</v>
      </c>
      <c r="AU195" s="243" t="s">
        <v>145</v>
      </c>
      <c r="AY195" s="17" t="s">
        <v>136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7" t="s">
        <v>146</v>
      </c>
      <c r="BK195" s="244">
        <f>ROUND(I195*H195,2)</f>
        <v>0</v>
      </c>
      <c r="BL195" s="17" t="s">
        <v>144</v>
      </c>
      <c r="BM195" s="243" t="s">
        <v>215</v>
      </c>
    </row>
    <row r="196" s="2" customFormat="1" ht="16.5" customHeight="1">
      <c r="A196" s="38"/>
      <c r="B196" s="39"/>
      <c r="C196" s="232" t="s">
        <v>183</v>
      </c>
      <c r="D196" s="232" t="s">
        <v>139</v>
      </c>
      <c r="E196" s="233" t="s">
        <v>216</v>
      </c>
      <c r="F196" s="234" t="s">
        <v>217</v>
      </c>
      <c r="G196" s="235" t="s">
        <v>201</v>
      </c>
      <c r="H196" s="236">
        <v>44.020000000000003</v>
      </c>
      <c r="I196" s="237"/>
      <c r="J196" s="238">
        <f>ROUND(I196*H196,2)</f>
        <v>0</v>
      </c>
      <c r="K196" s="234" t="s">
        <v>143</v>
      </c>
      <c r="L196" s="44"/>
      <c r="M196" s="239" t="s">
        <v>1</v>
      </c>
      <c r="N196" s="240" t="s">
        <v>41</v>
      </c>
      <c r="O196" s="92"/>
      <c r="P196" s="241">
        <f>O196*H196</f>
        <v>0</v>
      </c>
      <c r="Q196" s="241">
        <v>0</v>
      </c>
      <c r="R196" s="241">
        <f>Q196*H196</f>
        <v>0</v>
      </c>
      <c r="S196" s="241">
        <v>0</v>
      </c>
      <c r="T196" s="24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3" t="s">
        <v>144</v>
      </c>
      <c r="AT196" s="243" t="s">
        <v>139</v>
      </c>
      <c r="AU196" s="243" t="s">
        <v>145</v>
      </c>
      <c r="AY196" s="17" t="s">
        <v>136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7" t="s">
        <v>146</v>
      </c>
      <c r="BK196" s="244">
        <f>ROUND(I196*H196,2)</f>
        <v>0</v>
      </c>
      <c r="BL196" s="17" t="s">
        <v>144</v>
      </c>
      <c r="BM196" s="243" t="s">
        <v>218</v>
      </c>
    </row>
    <row r="197" s="2" customFormat="1" ht="21.75" customHeight="1">
      <c r="A197" s="38"/>
      <c r="B197" s="39"/>
      <c r="C197" s="278" t="s">
        <v>8</v>
      </c>
      <c r="D197" s="278" t="s">
        <v>212</v>
      </c>
      <c r="E197" s="279" t="s">
        <v>219</v>
      </c>
      <c r="F197" s="280" t="s">
        <v>220</v>
      </c>
      <c r="G197" s="281" t="s">
        <v>201</v>
      </c>
      <c r="H197" s="282">
        <v>46.220999999999997</v>
      </c>
      <c r="I197" s="283"/>
      <c r="J197" s="284">
        <f>ROUND(I197*H197,2)</f>
        <v>0</v>
      </c>
      <c r="K197" s="280" t="s">
        <v>143</v>
      </c>
      <c r="L197" s="285"/>
      <c r="M197" s="286" t="s">
        <v>1</v>
      </c>
      <c r="N197" s="287" t="s">
        <v>41</v>
      </c>
      <c r="O197" s="92"/>
      <c r="P197" s="241">
        <f>O197*H197</f>
        <v>0</v>
      </c>
      <c r="Q197" s="241">
        <v>4.0000000000000003E-05</v>
      </c>
      <c r="R197" s="241">
        <f>Q197*H197</f>
        <v>0.00184884</v>
      </c>
      <c r="S197" s="241">
        <v>0</v>
      </c>
      <c r="T197" s="24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3" t="s">
        <v>155</v>
      </c>
      <c r="AT197" s="243" t="s">
        <v>212</v>
      </c>
      <c r="AU197" s="243" t="s">
        <v>145</v>
      </c>
      <c r="AY197" s="17" t="s">
        <v>136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7" t="s">
        <v>146</v>
      </c>
      <c r="BK197" s="244">
        <f>ROUND(I197*H197,2)</f>
        <v>0</v>
      </c>
      <c r="BL197" s="17" t="s">
        <v>144</v>
      </c>
      <c r="BM197" s="243" t="s">
        <v>221</v>
      </c>
    </row>
    <row r="198" s="2" customFormat="1" ht="21.75" customHeight="1">
      <c r="A198" s="38"/>
      <c r="B198" s="39"/>
      <c r="C198" s="232" t="s">
        <v>189</v>
      </c>
      <c r="D198" s="232" t="s">
        <v>139</v>
      </c>
      <c r="E198" s="233" t="s">
        <v>222</v>
      </c>
      <c r="F198" s="234" t="s">
        <v>223</v>
      </c>
      <c r="G198" s="235" t="s">
        <v>224</v>
      </c>
      <c r="H198" s="236">
        <v>0.80300000000000005</v>
      </c>
      <c r="I198" s="237"/>
      <c r="J198" s="238">
        <f>ROUND(I198*H198,2)</f>
        <v>0</v>
      </c>
      <c r="K198" s="234" t="s">
        <v>143</v>
      </c>
      <c r="L198" s="44"/>
      <c r="M198" s="239" t="s">
        <v>1</v>
      </c>
      <c r="N198" s="240" t="s">
        <v>41</v>
      </c>
      <c r="O198" s="92"/>
      <c r="P198" s="241">
        <f>O198*H198</f>
        <v>0</v>
      </c>
      <c r="Q198" s="241">
        <v>2.2563399999999998</v>
      </c>
      <c r="R198" s="241">
        <f>Q198*H198</f>
        <v>1.8118410199999999</v>
      </c>
      <c r="S198" s="241">
        <v>0</v>
      </c>
      <c r="T198" s="24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3" t="s">
        <v>144</v>
      </c>
      <c r="AT198" s="243" t="s">
        <v>139</v>
      </c>
      <c r="AU198" s="243" t="s">
        <v>145</v>
      </c>
      <c r="AY198" s="17" t="s">
        <v>136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7" t="s">
        <v>146</v>
      </c>
      <c r="BK198" s="244">
        <f>ROUND(I198*H198,2)</f>
        <v>0</v>
      </c>
      <c r="BL198" s="17" t="s">
        <v>144</v>
      </c>
      <c r="BM198" s="243" t="s">
        <v>225</v>
      </c>
    </row>
    <row r="199" s="13" customFormat="1">
      <c r="A199" s="13"/>
      <c r="B199" s="245"/>
      <c r="C199" s="246"/>
      <c r="D199" s="247" t="s">
        <v>156</v>
      </c>
      <c r="E199" s="248" t="s">
        <v>1</v>
      </c>
      <c r="F199" s="249" t="s">
        <v>226</v>
      </c>
      <c r="G199" s="246"/>
      <c r="H199" s="250">
        <v>0.23000000000000001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156</v>
      </c>
      <c r="AU199" s="256" t="s">
        <v>145</v>
      </c>
      <c r="AV199" s="13" t="s">
        <v>145</v>
      </c>
      <c r="AW199" s="13" t="s">
        <v>30</v>
      </c>
      <c r="AX199" s="13" t="s">
        <v>73</v>
      </c>
      <c r="AY199" s="256" t="s">
        <v>136</v>
      </c>
    </row>
    <row r="200" s="13" customFormat="1">
      <c r="A200" s="13"/>
      <c r="B200" s="245"/>
      <c r="C200" s="246"/>
      <c r="D200" s="247" t="s">
        <v>156</v>
      </c>
      <c r="E200" s="248" t="s">
        <v>1</v>
      </c>
      <c r="F200" s="249" t="s">
        <v>227</v>
      </c>
      <c r="G200" s="246"/>
      <c r="H200" s="250">
        <v>0.089999999999999997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156</v>
      </c>
      <c r="AU200" s="256" t="s">
        <v>145</v>
      </c>
      <c r="AV200" s="13" t="s">
        <v>145</v>
      </c>
      <c r="AW200" s="13" t="s">
        <v>30</v>
      </c>
      <c r="AX200" s="13" t="s">
        <v>73</v>
      </c>
      <c r="AY200" s="256" t="s">
        <v>136</v>
      </c>
    </row>
    <row r="201" s="13" customFormat="1">
      <c r="A201" s="13"/>
      <c r="B201" s="245"/>
      <c r="C201" s="246"/>
      <c r="D201" s="247" t="s">
        <v>156</v>
      </c>
      <c r="E201" s="248" t="s">
        <v>1</v>
      </c>
      <c r="F201" s="249" t="s">
        <v>228</v>
      </c>
      <c r="G201" s="246"/>
      <c r="H201" s="250">
        <v>0.42999999999999999</v>
      </c>
      <c r="I201" s="251"/>
      <c r="J201" s="246"/>
      <c r="K201" s="246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156</v>
      </c>
      <c r="AU201" s="256" t="s">
        <v>145</v>
      </c>
      <c r="AV201" s="13" t="s">
        <v>145</v>
      </c>
      <c r="AW201" s="13" t="s">
        <v>30</v>
      </c>
      <c r="AX201" s="13" t="s">
        <v>73</v>
      </c>
      <c r="AY201" s="256" t="s">
        <v>136</v>
      </c>
    </row>
    <row r="202" s="13" customFormat="1">
      <c r="A202" s="13"/>
      <c r="B202" s="245"/>
      <c r="C202" s="246"/>
      <c r="D202" s="247" t="s">
        <v>156</v>
      </c>
      <c r="E202" s="248" t="s">
        <v>1</v>
      </c>
      <c r="F202" s="249" t="s">
        <v>229</v>
      </c>
      <c r="G202" s="246"/>
      <c r="H202" s="250">
        <v>0.052999999999999998</v>
      </c>
      <c r="I202" s="251"/>
      <c r="J202" s="246"/>
      <c r="K202" s="246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156</v>
      </c>
      <c r="AU202" s="256" t="s">
        <v>145</v>
      </c>
      <c r="AV202" s="13" t="s">
        <v>145</v>
      </c>
      <c r="AW202" s="13" t="s">
        <v>30</v>
      </c>
      <c r="AX202" s="13" t="s">
        <v>73</v>
      </c>
      <c r="AY202" s="256" t="s">
        <v>136</v>
      </c>
    </row>
    <row r="203" s="14" customFormat="1">
      <c r="A203" s="14"/>
      <c r="B203" s="257"/>
      <c r="C203" s="258"/>
      <c r="D203" s="247" t="s">
        <v>156</v>
      </c>
      <c r="E203" s="259" t="s">
        <v>1</v>
      </c>
      <c r="F203" s="260" t="s">
        <v>159</v>
      </c>
      <c r="G203" s="258"/>
      <c r="H203" s="261">
        <v>0.80300000000000005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156</v>
      </c>
      <c r="AU203" s="267" t="s">
        <v>145</v>
      </c>
      <c r="AV203" s="14" t="s">
        <v>144</v>
      </c>
      <c r="AW203" s="14" t="s">
        <v>30</v>
      </c>
      <c r="AX203" s="14" t="s">
        <v>79</v>
      </c>
      <c r="AY203" s="267" t="s">
        <v>136</v>
      </c>
    </row>
    <row r="204" s="2" customFormat="1" ht="21.75" customHeight="1">
      <c r="A204" s="38"/>
      <c r="B204" s="39"/>
      <c r="C204" s="232" t="s">
        <v>230</v>
      </c>
      <c r="D204" s="232" t="s">
        <v>139</v>
      </c>
      <c r="E204" s="233" t="s">
        <v>231</v>
      </c>
      <c r="F204" s="234" t="s">
        <v>232</v>
      </c>
      <c r="G204" s="235" t="s">
        <v>154</v>
      </c>
      <c r="H204" s="236">
        <v>5.0999999999999996</v>
      </c>
      <c r="I204" s="237"/>
      <c r="J204" s="238">
        <f>ROUND(I204*H204,2)</f>
        <v>0</v>
      </c>
      <c r="K204" s="234" t="s">
        <v>143</v>
      </c>
      <c r="L204" s="44"/>
      <c r="M204" s="239" t="s">
        <v>1</v>
      </c>
      <c r="N204" s="240" t="s">
        <v>41</v>
      </c>
      <c r="O204" s="92"/>
      <c r="P204" s="241">
        <f>O204*H204</f>
        <v>0</v>
      </c>
      <c r="Q204" s="241">
        <v>0.093359999999999999</v>
      </c>
      <c r="R204" s="241">
        <f>Q204*H204</f>
        <v>0.47613599999999995</v>
      </c>
      <c r="S204" s="241">
        <v>0</v>
      </c>
      <c r="T204" s="24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3" t="s">
        <v>144</v>
      </c>
      <c r="AT204" s="243" t="s">
        <v>139</v>
      </c>
      <c r="AU204" s="243" t="s">
        <v>145</v>
      </c>
      <c r="AY204" s="17" t="s">
        <v>136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7" t="s">
        <v>146</v>
      </c>
      <c r="BK204" s="244">
        <f>ROUND(I204*H204,2)</f>
        <v>0</v>
      </c>
      <c r="BL204" s="17" t="s">
        <v>144</v>
      </c>
      <c r="BM204" s="243" t="s">
        <v>233</v>
      </c>
    </row>
    <row r="205" s="13" customFormat="1">
      <c r="A205" s="13"/>
      <c r="B205" s="245"/>
      <c r="C205" s="246"/>
      <c r="D205" s="247" t="s">
        <v>156</v>
      </c>
      <c r="E205" s="248" t="s">
        <v>1</v>
      </c>
      <c r="F205" s="249" t="s">
        <v>234</v>
      </c>
      <c r="G205" s="246"/>
      <c r="H205" s="250">
        <v>5.0999999999999996</v>
      </c>
      <c r="I205" s="251"/>
      <c r="J205" s="246"/>
      <c r="K205" s="246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156</v>
      </c>
      <c r="AU205" s="256" t="s">
        <v>145</v>
      </c>
      <c r="AV205" s="13" t="s">
        <v>145</v>
      </c>
      <c r="AW205" s="13" t="s">
        <v>30</v>
      </c>
      <c r="AX205" s="13" t="s">
        <v>73</v>
      </c>
      <c r="AY205" s="256" t="s">
        <v>136</v>
      </c>
    </row>
    <row r="206" s="14" customFormat="1">
      <c r="A206" s="14"/>
      <c r="B206" s="257"/>
      <c r="C206" s="258"/>
      <c r="D206" s="247" t="s">
        <v>156</v>
      </c>
      <c r="E206" s="259" t="s">
        <v>1</v>
      </c>
      <c r="F206" s="260" t="s">
        <v>159</v>
      </c>
      <c r="G206" s="258"/>
      <c r="H206" s="261">
        <v>5.0999999999999996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156</v>
      </c>
      <c r="AU206" s="267" t="s">
        <v>145</v>
      </c>
      <c r="AV206" s="14" t="s">
        <v>144</v>
      </c>
      <c r="AW206" s="14" t="s">
        <v>30</v>
      </c>
      <c r="AX206" s="14" t="s">
        <v>79</v>
      </c>
      <c r="AY206" s="267" t="s">
        <v>136</v>
      </c>
    </row>
    <row r="207" s="12" customFormat="1" ht="22.8" customHeight="1">
      <c r="A207" s="12"/>
      <c r="B207" s="216"/>
      <c r="C207" s="217"/>
      <c r="D207" s="218" t="s">
        <v>72</v>
      </c>
      <c r="E207" s="230" t="s">
        <v>191</v>
      </c>
      <c r="F207" s="230" t="s">
        <v>235</v>
      </c>
      <c r="G207" s="217"/>
      <c r="H207" s="217"/>
      <c r="I207" s="220"/>
      <c r="J207" s="231">
        <f>BK207</f>
        <v>0</v>
      </c>
      <c r="K207" s="217"/>
      <c r="L207" s="222"/>
      <c r="M207" s="223"/>
      <c r="N207" s="224"/>
      <c r="O207" s="224"/>
      <c r="P207" s="225">
        <f>SUM(P208:P250)</f>
        <v>0</v>
      </c>
      <c r="Q207" s="224"/>
      <c r="R207" s="225">
        <f>SUM(R208:R250)</f>
        <v>0.016577500000000002</v>
      </c>
      <c r="S207" s="224"/>
      <c r="T207" s="226">
        <f>SUM(T208:T250)</f>
        <v>14.226030000000002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7" t="s">
        <v>79</v>
      </c>
      <c r="AT207" s="228" t="s">
        <v>72</v>
      </c>
      <c r="AU207" s="228" t="s">
        <v>79</v>
      </c>
      <c r="AY207" s="227" t="s">
        <v>136</v>
      </c>
      <c r="BK207" s="229">
        <f>SUM(BK208:BK250)</f>
        <v>0</v>
      </c>
    </row>
    <row r="208" s="2" customFormat="1" ht="21.75" customHeight="1">
      <c r="A208" s="38"/>
      <c r="B208" s="39"/>
      <c r="C208" s="232" t="s">
        <v>194</v>
      </c>
      <c r="D208" s="232" t="s">
        <v>139</v>
      </c>
      <c r="E208" s="233" t="s">
        <v>236</v>
      </c>
      <c r="F208" s="234" t="s">
        <v>237</v>
      </c>
      <c r="G208" s="235" t="s">
        <v>154</v>
      </c>
      <c r="H208" s="236">
        <v>66.310000000000002</v>
      </c>
      <c r="I208" s="237"/>
      <c r="J208" s="238">
        <f>ROUND(I208*H208,2)</f>
        <v>0</v>
      </c>
      <c r="K208" s="234" t="s">
        <v>143</v>
      </c>
      <c r="L208" s="44"/>
      <c r="M208" s="239" t="s">
        <v>1</v>
      </c>
      <c r="N208" s="240" t="s">
        <v>41</v>
      </c>
      <c r="O208" s="92"/>
      <c r="P208" s="241">
        <f>O208*H208</f>
        <v>0</v>
      </c>
      <c r="Q208" s="241">
        <v>0.00021000000000000001</v>
      </c>
      <c r="R208" s="241">
        <f>Q208*H208</f>
        <v>0.013925100000000001</v>
      </c>
      <c r="S208" s="241">
        <v>0</v>
      </c>
      <c r="T208" s="24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3" t="s">
        <v>144</v>
      </c>
      <c r="AT208" s="243" t="s">
        <v>139</v>
      </c>
      <c r="AU208" s="243" t="s">
        <v>145</v>
      </c>
      <c r="AY208" s="17" t="s">
        <v>136</v>
      </c>
      <c r="BE208" s="244">
        <f>IF(N208="základní",J208,0)</f>
        <v>0</v>
      </c>
      <c r="BF208" s="244">
        <f>IF(N208="snížená",J208,0)</f>
        <v>0</v>
      </c>
      <c r="BG208" s="244">
        <f>IF(N208="zákl. přenesená",J208,0)</f>
        <v>0</v>
      </c>
      <c r="BH208" s="244">
        <f>IF(N208="sníž. přenesená",J208,0)</f>
        <v>0</v>
      </c>
      <c r="BI208" s="244">
        <f>IF(N208="nulová",J208,0)</f>
        <v>0</v>
      </c>
      <c r="BJ208" s="17" t="s">
        <v>146</v>
      </c>
      <c r="BK208" s="244">
        <f>ROUND(I208*H208,2)</f>
        <v>0</v>
      </c>
      <c r="BL208" s="17" t="s">
        <v>144</v>
      </c>
      <c r="BM208" s="243" t="s">
        <v>238</v>
      </c>
    </row>
    <row r="209" s="2" customFormat="1" ht="21.75" customHeight="1">
      <c r="A209" s="38"/>
      <c r="B209" s="39"/>
      <c r="C209" s="232" t="s">
        <v>239</v>
      </c>
      <c r="D209" s="232" t="s">
        <v>139</v>
      </c>
      <c r="E209" s="233" t="s">
        <v>240</v>
      </c>
      <c r="F209" s="234" t="s">
        <v>241</v>
      </c>
      <c r="G209" s="235" t="s">
        <v>154</v>
      </c>
      <c r="H209" s="236">
        <v>66.310000000000002</v>
      </c>
      <c r="I209" s="237"/>
      <c r="J209" s="238">
        <f>ROUND(I209*H209,2)</f>
        <v>0</v>
      </c>
      <c r="K209" s="234" t="s">
        <v>143</v>
      </c>
      <c r="L209" s="44"/>
      <c r="M209" s="239" t="s">
        <v>1</v>
      </c>
      <c r="N209" s="240" t="s">
        <v>41</v>
      </c>
      <c r="O209" s="92"/>
      <c r="P209" s="241">
        <f>O209*H209</f>
        <v>0</v>
      </c>
      <c r="Q209" s="241">
        <v>4.0000000000000003E-05</v>
      </c>
      <c r="R209" s="241">
        <f>Q209*H209</f>
        <v>0.0026524000000000005</v>
      </c>
      <c r="S209" s="241">
        <v>0</v>
      </c>
      <c r="T209" s="24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3" t="s">
        <v>144</v>
      </c>
      <c r="AT209" s="243" t="s">
        <v>139</v>
      </c>
      <c r="AU209" s="243" t="s">
        <v>145</v>
      </c>
      <c r="AY209" s="17" t="s">
        <v>136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7" t="s">
        <v>146</v>
      </c>
      <c r="BK209" s="244">
        <f>ROUND(I209*H209,2)</f>
        <v>0</v>
      </c>
      <c r="BL209" s="17" t="s">
        <v>144</v>
      </c>
      <c r="BM209" s="243" t="s">
        <v>242</v>
      </c>
    </row>
    <row r="210" s="2" customFormat="1" ht="21.75" customHeight="1">
      <c r="A210" s="38"/>
      <c r="B210" s="39"/>
      <c r="C210" s="232" t="s">
        <v>197</v>
      </c>
      <c r="D210" s="232" t="s">
        <v>139</v>
      </c>
      <c r="E210" s="233" t="s">
        <v>243</v>
      </c>
      <c r="F210" s="234" t="s">
        <v>244</v>
      </c>
      <c r="G210" s="235" t="s">
        <v>224</v>
      </c>
      <c r="H210" s="236">
        <v>0.80300000000000005</v>
      </c>
      <c r="I210" s="237"/>
      <c r="J210" s="238">
        <f>ROUND(I210*H210,2)</f>
        <v>0</v>
      </c>
      <c r="K210" s="234" t="s">
        <v>143</v>
      </c>
      <c r="L210" s="44"/>
      <c r="M210" s="239" t="s">
        <v>1</v>
      </c>
      <c r="N210" s="240" t="s">
        <v>41</v>
      </c>
      <c r="O210" s="92"/>
      <c r="P210" s="241">
        <f>O210*H210</f>
        <v>0</v>
      </c>
      <c r="Q210" s="241">
        <v>0</v>
      </c>
      <c r="R210" s="241">
        <f>Q210*H210</f>
        <v>0</v>
      </c>
      <c r="S210" s="241">
        <v>1.6000000000000001</v>
      </c>
      <c r="T210" s="242">
        <f>S210*H210</f>
        <v>1.2848000000000002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3" t="s">
        <v>144</v>
      </c>
      <c r="AT210" s="243" t="s">
        <v>139</v>
      </c>
      <c r="AU210" s="243" t="s">
        <v>145</v>
      </c>
      <c r="AY210" s="17" t="s">
        <v>136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7" t="s">
        <v>146</v>
      </c>
      <c r="BK210" s="244">
        <f>ROUND(I210*H210,2)</f>
        <v>0</v>
      </c>
      <c r="BL210" s="17" t="s">
        <v>144</v>
      </c>
      <c r="BM210" s="243" t="s">
        <v>245</v>
      </c>
    </row>
    <row r="211" s="13" customFormat="1">
      <c r="A211" s="13"/>
      <c r="B211" s="245"/>
      <c r="C211" s="246"/>
      <c r="D211" s="247" t="s">
        <v>156</v>
      </c>
      <c r="E211" s="248" t="s">
        <v>1</v>
      </c>
      <c r="F211" s="249" t="s">
        <v>226</v>
      </c>
      <c r="G211" s="246"/>
      <c r="H211" s="250">
        <v>0.23000000000000001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156</v>
      </c>
      <c r="AU211" s="256" t="s">
        <v>145</v>
      </c>
      <c r="AV211" s="13" t="s">
        <v>145</v>
      </c>
      <c r="AW211" s="13" t="s">
        <v>30</v>
      </c>
      <c r="AX211" s="13" t="s">
        <v>73</v>
      </c>
      <c r="AY211" s="256" t="s">
        <v>136</v>
      </c>
    </row>
    <row r="212" s="13" customFormat="1">
      <c r="A212" s="13"/>
      <c r="B212" s="245"/>
      <c r="C212" s="246"/>
      <c r="D212" s="247" t="s">
        <v>156</v>
      </c>
      <c r="E212" s="248" t="s">
        <v>1</v>
      </c>
      <c r="F212" s="249" t="s">
        <v>227</v>
      </c>
      <c r="G212" s="246"/>
      <c r="H212" s="250">
        <v>0.089999999999999997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156</v>
      </c>
      <c r="AU212" s="256" t="s">
        <v>145</v>
      </c>
      <c r="AV212" s="13" t="s">
        <v>145</v>
      </c>
      <c r="AW212" s="13" t="s">
        <v>30</v>
      </c>
      <c r="AX212" s="13" t="s">
        <v>73</v>
      </c>
      <c r="AY212" s="256" t="s">
        <v>136</v>
      </c>
    </row>
    <row r="213" s="13" customFormat="1">
      <c r="A213" s="13"/>
      <c r="B213" s="245"/>
      <c r="C213" s="246"/>
      <c r="D213" s="247" t="s">
        <v>156</v>
      </c>
      <c r="E213" s="248" t="s">
        <v>1</v>
      </c>
      <c r="F213" s="249" t="s">
        <v>228</v>
      </c>
      <c r="G213" s="246"/>
      <c r="H213" s="250">
        <v>0.42999999999999999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156</v>
      </c>
      <c r="AU213" s="256" t="s">
        <v>145</v>
      </c>
      <c r="AV213" s="13" t="s">
        <v>145</v>
      </c>
      <c r="AW213" s="13" t="s">
        <v>30</v>
      </c>
      <c r="AX213" s="13" t="s">
        <v>73</v>
      </c>
      <c r="AY213" s="256" t="s">
        <v>136</v>
      </c>
    </row>
    <row r="214" s="13" customFormat="1">
      <c r="A214" s="13"/>
      <c r="B214" s="245"/>
      <c r="C214" s="246"/>
      <c r="D214" s="247" t="s">
        <v>156</v>
      </c>
      <c r="E214" s="248" t="s">
        <v>1</v>
      </c>
      <c r="F214" s="249" t="s">
        <v>229</v>
      </c>
      <c r="G214" s="246"/>
      <c r="H214" s="250">
        <v>0.052999999999999998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156</v>
      </c>
      <c r="AU214" s="256" t="s">
        <v>145</v>
      </c>
      <c r="AV214" s="13" t="s">
        <v>145</v>
      </c>
      <c r="AW214" s="13" t="s">
        <v>30</v>
      </c>
      <c r="AX214" s="13" t="s">
        <v>73</v>
      </c>
      <c r="AY214" s="256" t="s">
        <v>136</v>
      </c>
    </row>
    <row r="215" s="14" customFormat="1">
      <c r="A215" s="14"/>
      <c r="B215" s="257"/>
      <c r="C215" s="258"/>
      <c r="D215" s="247" t="s">
        <v>156</v>
      </c>
      <c r="E215" s="259" t="s">
        <v>1</v>
      </c>
      <c r="F215" s="260" t="s">
        <v>159</v>
      </c>
      <c r="G215" s="258"/>
      <c r="H215" s="261">
        <v>0.80300000000000005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156</v>
      </c>
      <c r="AU215" s="267" t="s">
        <v>145</v>
      </c>
      <c r="AV215" s="14" t="s">
        <v>144</v>
      </c>
      <c r="AW215" s="14" t="s">
        <v>30</v>
      </c>
      <c r="AX215" s="14" t="s">
        <v>79</v>
      </c>
      <c r="AY215" s="267" t="s">
        <v>136</v>
      </c>
    </row>
    <row r="216" s="2" customFormat="1" ht="21.75" customHeight="1">
      <c r="A216" s="38"/>
      <c r="B216" s="39"/>
      <c r="C216" s="232" t="s">
        <v>7</v>
      </c>
      <c r="D216" s="232" t="s">
        <v>139</v>
      </c>
      <c r="E216" s="233" t="s">
        <v>246</v>
      </c>
      <c r="F216" s="234" t="s">
        <v>247</v>
      </c>
      <c r="G216" s="235" t="s">
        <v>154</v>
      </c>
      <c r="H216" s="236">
        <v>4.5999999999999996</v>
      </c>
      <c r="I216" s="237"/>
      <c r="J216" s="238">
        <f>ROUND(I216*H216,2)</f>
        <v>0</v>
      </c>
      <c r="K216" s="234" t="s">
        <v>143</v>
      </c>
      <c r="L216" s="44"/>
      <c r="M216" s="239" t="s">
        <v>1</v>
      </c>
      <c r="N216" s="240" t="s">
        <v>41</v>
      </c>
      <c r="O216" s="92"/>
      <c r="P216" s="241">
        <f>O216*H216</f>
        <v>0</v>
      </c>
      <c r="Q216" s="241">
        <v>0</v>
      </c>
      <c r="R216" s="241">
        <f>Q216*H216</f>
        <v>0</v>
      </c>
      <c r="S216" s="241">
        <v>0.035000000000000003</v>
      </c>
      <c r="T216" s="242">
        <f>S216*H216</f>
        <v>0.161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3" t="s">
        <v>144</v>
      </c>
      <c r="AT216" s="243" t="s">
        <v>139</v>
      </c>
      <c r="AU216" s="243" t="s">
        <v>145</v>
      </c>
      <c r="AY216" s="17" t="s">
        <v>136</v>
      </c>
      <c r="BE216" s="244">
        <f>IF(N216="základní",J216,0)</f>
        <v>0</v>
      </c>
      <c r="BF216" s="244">
        <f>IF(N216="snížená",J216,0)</f>
        <v>0</v>
      </c>
      <c r="BG216" s="244">
        <f>IF(N216="zákl. přenesená",J216,0)</f>
        <v>0</v>
      </c>
      <c r="BH216" s="244">
        <f>IF(N216="sníž. přenesená",J216,0)</f>
        <v>0</v>
      </c>
      <c r="BI216" s="244">
        <f>IF(N216="nulová",J216,0)</f>
        <v>0</v>
      </c>
      <c r="BJ216" s="17" t="s">
        <v>146</v>
      </c>
      <c r="BK216" s="244">
        <f>ROUND(I216*H216,2)</f>
        <v>0</v>
      </c>
      <c r="BL216" s="17" t="s">
        <v>144</v>
      </c>
      <c r="BM216" s="243" t="s">
        <v>248</v>
      </c>
    </row>
    <row r="217" s="2" customFormat="1" ht="21.75" customHeight="1">
      <c r="A217" s="38"/>
      <c r="B217" s="39"/>
      <c r="C217" s="232" t="s">
        <v>202</v>
      </c>
      <c r="D217" s="232" t="s">
        <v>139</v>
      </c>
      <c r="E217" s="233" t="s">
        <v>249</v>
      </c>
      <c r="F217" s="234" t="s">
        <v>250</v>
      </c>
      <c r="G217" s="235" t="s">
        <v>154</v>
      </c>
      <c r="H217" s="236">
        <v>17.405000000000001</v>
      </c>
      <c r="I217" s="237"/>
      <c r="J217" s="238">
        <f>ROUND(I217*H217,2)</f>
        <v>0</v>
      </c>
      <c r="K217" s="234" t="s">
        <v>143</v>
      </c>
      <c r="L217" s="44"/>
      <c r="M217" s="239" t="s">
        <v>1</v>
      </c>
      <c r="N217" s="240" t="s">
        <v>41</v>
      </c>
      <c r="O217" s="92"/>
      <c r="P217" s="241">
        <f>O217*H217</f>
        <v>0</v>
      </c>
      <c r="Q217" s="241">
        <v>0</v>
      </c>
      <c r="R217" s="241">
        <f>Q217*H217</f>
        <v>0</v>
      </c>
      <c r="S217" s="241">
        <v>0.062</v>
      </c>
      <c r="T217" s="242">
        <f>S217*H217</f>
        <v>1.07911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3" t="s">
        <v>144</v>
      </c>
      <c r="AT217" s="243" t="s">
        <v>139</v>
      </c>
      <c r="AU217" s="243" t="s">
        <v>145</v>
      </c>
      <c r="AY217" s="17" t="s">
        <v>136</v>
      </c>
      <c r="BE217" s="244">
        <f>IF(N217="základní",J217,0)</f>
        <v>0</v>
      </c>
      <c r="BF217" s="244">
        <f>IF(N217="snížená",J217,0)</f>
        <v>0</v>
      </c>
      <c r="BG217" s="244">
        <f>IF(N217="zákl. přenesená",J217,0)</f>
        <v>0</v>
      </c>
      <c r="BH217" s="244">
        <f>IF(N217="sníž. přenesená",J217,0)</f>
        <v>0</v>
      </c>
      <c r="BI217" s="244">
        <f>IF(N217="nulová",J217,0)</f>
        <v>0</v>
      </c>
      <c r="BJ217" s="17" t="s">
        <v>146</v>
      </c>
      <c r="BK217" s="244">
        <f>ROUND(I217*H217,2)</f>
        <v>0</v>
      </c>
      <c r="BL217" s="17" t="s">
        <v>144</v>
      </c>
      <c r="BM217" s="243" t="s">
        <v>251</v>
      </c>
    </row>
    <row r="218" s="13" customFormat="1">
      <c r="A218" s="13"/>
      <c r="B218" s="245"/>
      <c r="C218" s="246"/>
      <c r="D218" s="247" t="s">
        <v>156</v>
      </c>
      <c r="E218" s="248" t="s">
        <v>1</v>
      </c>
      <c r="F218" s="249" t="s">
        <v>252</v>
      </c>
      <c r="G218" s="246"/>
      <c r="H218" s="250">
        <v>2.7690000000000001</v>
      </c>
      <c r="I218" s="251"/>
      <c r="J218" s="246"/>
      <c r="K218" s="246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156</v>
      </c>
      <c r="AU218" s="256" t="s">
        <v>145</v>
      </c>
      <c r="AV218" s="13" t="s">
        <v>145</v>
      </c>
      <c r="AW218" s="13" t="s">
        <v>30</v>
      </c>
      <c r="AX218" s="13" t="s">
        <v>73</v>
      </c>
      <c r="AY218" s="256" t="s">
        <v>136</v>
      </c>
    </row>
    <row r="219" s="13" customFormat="1">
      <c r="A219" s="13"/>
      <c r="B219" s="245"/>
      <c r="C219" s="246"/>
      <c r="D219" s="247" t="s">
        <v>156</v>
      </c>
      <c r="E219" s="248" t="s">
        <v>1</v>
      </c>
      <c r="F219" s="249" t="s">
        <v>253</v>
      </c>
      <c r="G219" s="246"/>
      <c r="H219" s="250">
        <v>8.3070000000000004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156</v>
      </c>
      <c r="AU219" s="256" t="s">
        <v>145</v>
      </c>
      <c r="AV219" s="13" t="s">
        <v>145</v>
      </c>
      <c r="AW219" s="13" t="s">
        <v>30</v>
      </c>
      <c r="AX219" s="13" t="s">
        <v>73</v>
      </c>
      <c r="AY219" s="256" t="s">
        <v>136</v>
      </c>
    </row>
    <row r="220" s="13" customFormat="1">
      <c r="A220" s="13"/>
      <c r="B220" s="245"/>
      <c r="C220" s="246"/>
      <c r="D220" s="247" t="s">
        <v>156</v>
      </c>
      <c r="E220" s="248" t="s">
        <v>1</v>
      </c>
      <c r="F220" s="249" t="s">
        <v>254</v>
      </c>
      <c r="G220" s="246"/>
      <c r="H220" s="250">
        <v>5.9640000000000004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156</v>
      </c>
      <c r="AU220" s="256" t="s">
        <v>145</v>
      </c>
      <c r="AV220" s="13" t="s">
        <v>145</v>
      </c>
      <c r="AW220" s="13" t="s">
        <v>30</v>
      </c>
      <c r="AX220" s="13" t="s">
        <v>73</v>
      </c>
      <c r="AY220" s="256" t="s">
        <v>136</v>
      </c>
    </row>
    <row r="221" s="13" customFormat="1">
      <c r="A221" s="13"/>
      <c r="B221" s="245"/>
      <c r="C221" s="246"/>
      <c r="D221" s="247" t="s">
        <v>156</v>
      </c>
      <c r="E221" s="248" t="s">
        <v>1</v>
      </c>
      <c r="F221" s="249" t="s">
        <v>255</v>
      </c>
      <c r="G221" s="246"/>
      <c r="H221" s="250">
        <v>0.36499999999999999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156</v>
      </c>
      <c r="AU221" s="256" t="s">
        <v>145</v>
      </c>
      <c r="AV221" s="13" t="s">
        <v>145</v>
      </c>
      <c r="AW221" s="13" t="s">
        <v>30</v>
      </c>
      <c r="AX221" s="13" t="s">
        <v>73</v>
      </c>
      <c r="AY221" s="256" t="s">
        <v>136</v>
      </c>
    </row>
    <row r="222" s="14" customFormat="1">
      <c r="A222" s="14"/>
      <c r="B222" s="257"/>
      <c r="C222" s="258"/>
      <c r="D222" s="247" t="s">
        <v>156</v>
      </c>
      <c r="E222" s="259" t="s">
        <v>1</v>
      </c>
      <c r="F222" s="260" t="s">
        <v>159</v>
      </c>
      <c r="G222" s="258"/>
      <c r="H222" s="261">
        <v>17.404999999999998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156</v>
      </c>
      <c r="AU222" s="267" t="s">
        <v>145</v>
      </c>
      <c r="AV222" s="14" t="s">
        <v>144</v>
      </c>
      <c r="AW222" s="14" t="s">
        <v>30</v>
      </c>
      <c r="AX222" s="14" t="s">
        <v>79</v>
      </c>
      <c r="AY222" s="267" t="s">
        <v>136</v>
      </c>
    </row>
    <row r="223" s="2" customFormat="1" ht="16.5" customHeight="1">
      <c r="A223" s="38"/>
      <c r="B223" s="39"/>
      <c r="C223" s="232" t="s">
        <v>256</v>
      </c>
      <c r="D223" s="232" t="s">
        <v>139</v>
      </c>
      <c r="E223" s="233" t="s">
        <v>257</v>
      </c>
      <c r="F223" s="234" t="s">
        <v>258</v>
      </c>
      <c r="G223" s="235" t="s">
        <v>154</v>
      </c>
      <c r="H223" s="236">
        <v>17.300000000000001</v>
      </c>
      <c r="I223" s="237"/>
      <c r="J223" s="238">
        <f>ROUND(I223*H223,2)</f>
        <v>0</v>
      </c>
      <c r="K223" s="234" t="s">
        <v>143</v>
      </c>
      <c r="L223" s="44"/>
      <c r="M223" s="239" t="s">
        <v>1</v>
      </c>
      <c r="N223" s="240" t="s">
        <v>41</v>
      </c>
      <c r="O223" s="92"/>
      <c r="P223" s="241">
        <f>O223*H223</f>
        <v>0</v>
      </c>
      <c r="Q223" s="241">
        <v>0</v>
      </c>
      <c r="R223" s="241">
        <f>Q223*H223</f>
        <v>0</v>
      </c>
      <c r="S223" s="241">
        <v>0.087999999999999995</v>
      </c>
      <c r="T223" s="242">
        <f>S223*H223</f>
        <v>1.5224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3" t="s">
        <v>144</v>
      </c>
      <c r="AT223" s="243" t="s">
        <v>139</v>
      </c>
      <c r="AU223" s="243" t="s">
        <v>145</v>
      </c>
      <c r="AY223" s="17" t="s">
        <v>136</v>
      </c>
      <c r="BE223" s="244">
        <f>IF(N223="základní",J223,0)</f>
        <v>0</v>
      </c>
      <c r="BF223" s="244">
        <f>IF(N223="snížená",J223,0)</f>
        <v>0</v>
      </c>
      <c r="BG223" s="244">
        <f>IF(N223="zákl. přenesená",J223,0)</f>
        <v>0</v>
      </c>
      <c r="BH223" s="244">
        <f>IF(N223="sníž. přenesená",J223,0)</f>
        <v>0</v>
      </c>
      <c r="BI223" s="244">
        <f>IF(N223="nulová",J223,0)</f>
        <v>0</v>
      </c>
      <c r="BJ223" s="17" t="s">
        <v>146</v>
      </c>
      <c r="BK223" s="244">
        <f>ROUND(I223*H223,2)</f>
        <v>0</v>
      </c>
      <c r="BL223" s="17" t="s">
        <v>144</v>
      </c>
      <c r="BM223" s="243" t="s">
        <v>259</v>
      </c>
    </row>
    <row r="224" s="13" customFormat="1">
      <c r="A224" s="13"/>
      <c r="B224" s="245"/>
      <c r="C224" s="246"/>
      <c r="D224" s="247" t="s">
        <v>156</v>
      </c>
      <c r="E224" s="248" t="s">
        <v>1</v>
      </c>
      <c r="F224" s="249" t="s">
        <v>260</v>
      </c>
      <c r="G224" s="246"/>
      <c r="H224" s="250">
        <v>17.300000000000001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156</v>
      </c>
      <c r="AU224" s="256" t="s">
        <v>145</v>
      </c>
      <c r="AV224" s="13" t="s">
        <v>145</v>
      </c>
      <c r="AW224" s="13" t="s">
        <v>30</v>
      </c>
      <c r="AX224" s="13" t="s">
        <v>73</v>
      </c>
      <c r="AY224" s="256" t="s">
        <v>136</v>
      </c>
    </row>
    <row r="225" s="14" customFormat="1">
      <c r="A225" s="14"/>
      <c r="B225" s="257"/>
      <c r="C225" s="258"/>
      <c r="D225" s="247" t="s">
        <v>156</v>
      </c>
      <c r="E225" s="259" t="s">
        <v>1</v>
      </c>
      <c r="F225" s="260" t="s">
        <v>159</v>
      </c>
      <c r="G225" s="258"/>
      <c r="H225" s="261">
        <v>17.300000000000001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7" t="s">
        <v>156</v>
      </c>
      <c r="AU225" s="267" t="s">
        <v>145</v>
      </c>
      <c r="AV225" s="14" t="s">
        <v>144</v>
      </c>
      <c r="AW225" s="14" t="s">
        <v>30</v>
      </c>
      <c r="AX225" s="14" t="s">
        <v>79</v>
      </c>
      <c r="AY225" s="267" t="s">
        <v>136</v>
      </c>
    </row>
    <row r="226" s="2" customFormat="1" ht="16.5" customHeight="1">
      <c r="A226" s="38"/>
      <c r="B226" s="39"/>
      <c r="C226" s="232" t="s">
        <v>207</v>
      </c>
      <c r="D226" s="232" t="s">
        <v>139</v>
      </c>
      <c r="E226" s="233" t="s">
        <v>261</v>
      </c>
      <c r="F226" s="234" t="s">
        <v>262</v>
      </c>
      <c r="G226" s="235" t="s">
        <v>201</v>
      </c>
      <c r="H226" s="236">
        <v>33</v>
      </c>
      <c r="I226" s="237"/>
      <c r="J226" s="238">
        <f>ROUND(I226*H226,2)</f>
        <v>0</v>
      </c>
      <c r="K226" s="234" t="s">
        <v>143</v>
      </c>
      <c r="L226" s="44"/>
      <c r="M226" s="239" t="s">
        <v>1</v>
      </c>
      <c r="N226" s="240" t="s">
        <v>41</v>
      </c>
      <c r="O226" s="92"/>
      <c r="P226" s="241">
        <f>O226*H226</f>
        <v>0</v>
      </c>
      <c r="Q226" s="241">
        <v>0</v>
      </c>
      <c r="R226" s="241">
        <f>Q226*H226</f>
        <v>0</v>
      </c>
      <c r="S226" s="241">
        <v>0.0070000000000000001</v>
      </c>
      <c r="T226" s="242">
        <f>S226*H226</f>
        <v>0.23100000000000001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3" t="s">
        <v>144</v>
      </c>
      <c r="AT226" s="243" t="s">
        <v>139</v>
      </c>
      <c r="AU226" s="243" t="s">
        <v>145</v>
      </c>
      <c r="AY226" s="17" t="s">
        <v>136</v>
      </c>
      <c r="BE226" s="244">
        <f>IF(N226="základní",J226,0)</f>
        <v>0</v>
      </c>
      <c r="BF226" s="244">
        <f>IF(N226="snížená",J226,0)</f>
        <v>0</v>
      </c>
      <c r="BG226" s="244">
        <f>IF(N226="zákl. přenesená",J226,0)</f>
        <v>0</v>
      </c>
      <c r="BH226" s="244">
        <f>IF(N226="sníž. přenesená",J226,0)</f>
        <v>0</v>
      </c>
      <c r="BI226" s="244">
        <f>IF(N226="nulová",J226,0)</f>
        <v>0</v>
      </c>
      <c r="BJ226" s="17" t="s">
        <v>146</v>
      </c>
      <c r="BK226" s="244">
        <f>ROUND(I226*H226,2)</f>
        <v>0</v>
      </c>
      <c r="BL226" s="17" t="s">
        <v>144</v>
      </c>
      <c r="BM226" s="243" t="s">
        <v>263</v>
      </c>
    </row>
    <row r="227" s="2" customFormat="1" ht="21.75" customHeight="1">
      <c r="A227" s="38"/>
      <c r="B227" s="39"/>
      <c r="C227" s="232" t="s">
        <v>264</v>
      </c>
      <c r="D227" s="232" t="s">
        <v>139</v>
      </c>
      <c r="E227" s="233" t="s">
        <v>265</v>
      </c>
      <c r="F227" s="234" t="s">
        <v>266</v>
      </c>
      <c r="G227" s="235" t="s">
        <v>142</v>
      </c>
      <c r="H227" s="236">
        <v>8</v>
      </c>
      <c r="I227" s="237"/>
      <c r="J227" s="238">
        <f>ROUND(I227*H227,2)</f>
        <v>0</v>
      </c>
      <c r="K227" s="234" t="s">
        <v>143</v>
      </c>
      <c r="L227" s="44"/>
      <c r="M227" s="239" t="s">
        <v>1</v>
      </c>
      <c r="N227" s="240" t="s">
        <v>41</v>
      </c>
      <c r="O227" s="92"/>
      <c r="P227" s="241">
        <f>O227*H227</f>
        <v>0</v>
      </c>
      <c r="Q227" s="241">
        <v>0</v>
      </c>
      <c r="R227" s="241">
        <f>Q227*H227</f>
        <v>0</v>
      </c>
      <c r="S227" s="241">
        <v>0.0080000000000000002</v>
      </c>
      <c r="T227" s="242">
        <f>S227*H227</f>
        <v>0.064000000000000001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3" t="s">
        <v>144</v>
      </c>
      <c r="AT227" s="243" t="s">
        <v>139</v>
      </c>
      <c r="AU227" s="243" t="s">
        <v>145</v>
      </c>
      <c r="AY227" s="17" t="s">
        <v>136</v>
      </c>
      <c r="BE227" s="244">
        <f>IF(N227="základní",J227,0)</f>
        <v>0</v>
      </c>
      <c r="BF227" s="244">
        <f>IF(N227="snížená",J227,0)</f>
        <v>0</v>
      </c>
      <c r="BG227" s="244">
        <f>IF(N227="zákl. přenesená",J227,0)</f>
        <v>0</v>
      </c>
      <c r="BH227" s="244">
        <f>IF(N227="sníž. přenesená",J227,0)</f>
        <v>0</v>
      </c>
      <c r="BI227" s="244">
        <f>IF(N227="nulová",J227,0)</f>
        <v>0</v>
      </c>
      <c r="BJ227" s="17" t="s">
        <v>146</v>
      </c>
      <c r="BK227" s="244">
        <f>ROUND(I227*H227,2)</f>
        <v>0</v>
      </c>
      <c r="BL227" s="17" t="s">
        <v>144</v>
      </c>
      <c r="BM227" s="243" t="s">
        <v>267</v>
      </c>
    </row>
    <row r="228" s="2" customFormat="1" ht="21.75" customHeight="1">
      <c r="A228" s="38"/>
      <c r="B228" s="39"/>
      <c r="C228" s="232" t="s">
        <v>215</v>
      </c>
      <c r="D228" s="232" t="s">
        <v>139</v>
      </c>
      <c r="E228" s="233" t="s">
        <v>268</v>
      </c>
      <c r="F228" s="234" t="s">
        <v>269</v>
      </c>
      <c r="G228" s="235" t="s">
        <v>142</v>
      </c>
      <c r="H228" s="236">
        <v>5</v>
      </c>
      <c r="I228" s="237"/>
      <c r="J228" s="238">
        <f>ROUND(I228*H228,2)</f>
        <v>0</v>
      </c>
      <c r="K228" s="234" t="s">
        <v>143</v>
      </c>
      <c r="L228" s="44"/>
      <c r="M228" s="239" t="s">
        <v>1</v>
      </c>
      <c r="N228" s="240" t="s">
        <v>41</v>
      </c>
      <c r="O228" s="92"/>
      <c r="P228" s="241">
        <f>O228*H228</f>
        <v>0</v>
      </c>
      <c r="Q228" s="241">
        <v>0</v>
      </c>
      <c r="R228" s="241">
        <f>Q228*H228</f>
        <v>0</v>
      </c>
      <c r="S228" s="241">
        <v>0.012</v>
      </c>
      <c r="T228" s="242">
        <f>S228*H228</f>
        <v>0.059999999999999998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3" t="s">
        <v>144</v>
      </c>
      <c r="AT228" s="243" t="s">
        <v>139</v>
      </c>
      <c r="AU228" s="243" t="s">
        <v>145</v>
      </c>
      <c r="AY228" s="17" t="s">
        <v>136</v>
      </c>
      <c r="BE228" s="244">
        <f>IF(N228="základní",J228,0)</f>
        <v>0</v>
      </c>
      <c r="BF228" s="244">
        <f>IF(N228="snížená",J228,0)</f>
        <v>0</v>
      </c>
      <c r="BG228" s="244">
        <f>IF(N228="zákl. přenesená",J228,0)</f>
        <v>0</v>
      </c>
      <c r="BH228" s="244">
        <f>IF(N228="sníž. přenesená",J228,0)</f>
        <v>0</v>
      </c>
      <c r="BI228" s="244">
        <f>IF(N228="nulová",J228,0)</f>
        <v>0</v>
      </c>
      <c r="BJ228" s="17" t="s">
        <v>146</v>
      </c>
      <c r="BK228" s="244">
        <f>ROUND(I228*H228,2)</f>
        <v>0</v>
      </c>
      <c r="BL228" s="17" t="s">
        <v>144</v>
      </c>
      <c r="BM228" s="243" t="s">
        <v>270</v>
      </c>
    </row>
    <row r="229" s="2" customFormat="1" ht="21.75" customHeight="1">
      <c r="A229" s="38"/>
      <c r="B229" s="39"/>
      <c r="C229" s="232" t="s">
        <v>271</v>
      </c>
      <c r="D229" s="232" t="s">
        <v>139</v>
      </c>
      <c r="E229" s="233" t="s">
        <v>272</v>
      </c>
      <c r="F229" s="234" t="s">
        <v>273</v>
      </c>
      <c r="G229" s="235" t="s">
        <v>142</v>
      </c>
      <c r="H229" s="236">
        <v>3</v>
      </c>
      <c r="I229" s="237"/>
      <c r="J229" s="238">
        <f>ROUND(I229*H229,2)</f>
        <v>0</v>
      </c>
      <c r="K229" s="234" t="s">
        <v>143</v>
      </c>
      <c r="L229" s="44"/>
      <c r="M229" s="239" t="s">
        <v>1</v>
      </c>
      <c r="N229" s="240" t="s">
        <v>41</v>
      </c>
      <c r="O229" s="92"/>
      <c r="P229" s="241">
        <f>O229*H229</f>
        <v>0</v>
      </c>
      <c r="Q229" s="241">
        <v>0</v>
      </c>
      <c r="R229" s="241">
        <f>Q229*H229</f>
        <v>0</v>
      </c>
      <c r="S229" s="241">
        <v>0.073999999999999996</v>
      </c>
      <c r="T229" s="242">
        <f>S229*H229</f>
        <v>0.22199999999999998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3" t="s">
        <v>144</v>
      </c>
      <c r="AT229" s="243" t="s">
        <v>139</v>
      </c>
      <c r="AU229" s="243" t="s">
        <v>145</v>
      </c>
      <c r="AY229" s="17" t="s">
        <v>136</v>
      </c>
      <c r="BE229" s="244">
        <f>IF(N229="základní",J229,0)</f>
        <v>0</v>
      </c>
      <c r="BF229" s="244">
        <f>IF(N229="snížená",J229,0)</f>
        <v>0</v>
      </c>
      <c r="BG229" s="244">
        <f>IF(N229="zákl. přenesená",J229,0)</f>
        <v>0</v>
      </c>
      <c r="BH229" s="244">
        <f>IF(N229="sníž. přenesená",J229,0)</f>
        <v>0</v>
      </c>
      <c r="BI229" s="244">
        <f>IF(N229="nulová",J229,0)</f>
        <v>0</v>
      </c>
      <c r="BJ229" s="17" t="s">
        <v>146</v>
      </c>
      <c r="BK229" s="244">
        <f>ROUND(I229*H229,2)</f>
        <v>0</v>
      </c>
      <c r="BL229" s="17" t="s">
        <v>144</v>
      </c>
      <c r="BM229" s="243" t="s">
        <v>274</v>
      </c>
    </row>
    <row r="230" s="2" customFormat="1" ht="21.75" customHeight="1">
      <c r="A230" s="38"/>
      <c r="B230" s="39"/>
      <c r="C230" s="232" t="s">
        <v>218</v>
      </c>
      <c r="D230" s="232" t="s">
        <v>139</v>
      </c>
      <c r="E230" s="233" t="s">
        <v>275</v>
      </c>
      <c r="F230" s="234" t="s">
        <v>276</v>
      </c>
      <c r="G230" s="235" t="s">
        <v>201</v>
      </c>
      <c r="H230" s="236">
        <v>160</v>
      </c>
      <c r="I230" s="237"/>
      <c r="J230" s="238">
        <f>ROUND(I230*H230,2)</f>
        <v>0</v>
      </c>
      <c r="K230" s="234" t="s">
        <v>143</v>
      </c>
      <c r="L230" s="44"/>
      <c r="M230" s="239" t="s">
        <v>1</v>
      </c>
      <c r="N230" s="240" t="s">
        <v>41</v>
      </c>
      <c r="O230" s="92"/>
      <c r="P230" s="241">
        <f>O230*H230</f>
        <v>0</v>
      </c>
      <c r="Q230" s="241">
        <v>0</v>
      </c>
      <c r="R230" s="241">
        <f>Q230*H230</f>
        <v>0</v>
      </c>
      <c r="S230" s="241">
        <v>0.0040000000000000001</v>
      </c>
      <c r="T230" s="242">
        <f>S230*H230</f>
        <v>0.64000000000000001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3" t="s">
        <v>144</v>
      </c>
      <c r="AT230" s="243" t="s">
        <v>139</v>
      </c>
      <c r="AU230" s="243" t="s">
        <v>145</v>
      </c>
      <c r="AY230" s="17" t="s">
        <v>136</v>
      </c>
      <c r="BE230" s="244">
        <f>IF(N230="základní",J230,0)</f>
        <v>0</v>
      </c>
      <c r="BF230" s="244">
        <f>IF(N230="snížená",J230,0)</f>
        <v>0</v>
      </c>
      <c r="BG230" s="244">
        <f>IF(N230="zákl. přenesená",J230,0)</f>
        <v>0</v>
      </c>
      <c r="BH230" s="244">
        <f>IF(N230="sníž. přenesená",J230,0)</f>
        <v>0</v>
      </c>
      <c r="BI230" s="244">
        <f>IF(N230="nulová",J230,0)</f>
        <v>0</v>
      </c>
      <c r="BJ230" s="17" t="s">
        <v>146</v>
      </c>
      <c r="BK230" s="244">
        <f>ROUND(I230*H230,2)</f>
        <v>0</v>
      </c>
      <c r="BL230" s="17" t="s">
        <v>144</v>
      </c>
      <c r="BM230" s="243" t="s">
        <v>277</v>
      </c>
    </row>
    <row r="231" s="2" customFormat="1" ht="21.75" customHeight="1">
      <c r="A231" s="38"/>
      <c r="B231" s="39"/>
      <c r="C231" s="232" t="s">
        <v>278</v>
      </c>
      <c r="D231" s="232" t="s">
        <v>139</v>
      </c>
      <c r="E231" s="233" t="s">
        <v>279</v>
      </c>
      <c r="F231" s="234" t="s">
        <v>280</v>
      </c>
      <c r="G231" s="235" t="s">
        <v>201</v>
      </c>
      <c r="H231" s="236">
        <v>45</v>
      </c>
      <c r="I231" s="237"/>
      <c r="J231" s="238">
        <f>ROUND(I231*H231,2)</f>
        <v>0</v>
      </c>
      <c r="K231" s="234" t="s">
        <v>143</v>
      </c>
      <c r="L231" s="44"/>
      <c r="M231" s="239" t="s">
        <v>1</v>
      </c>
      <c r="N231" s="240" t="s">
        <v>41</v>
      </c>
      <c r="O231" s="92"/>
      <c r="P231" s="241">
        <f>O231*H231</f>
        <v>0</v>
      </c>
      <c r="Q231" s="241">
        <v>0</v>
      </c>
      <c r="R231" s="241">
        <f>Q231*H231</f>
        <v>0</v>
      </c>
      <c r="S231" s="241">
        <v>0.0089999999999999993</v>
      </c>
      <c r="T231" s="242">
        <f>S231*H231</f>
        <v>0.40499999999999997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3" t="s">
        <v>144</v>
      </c>
      <c r="AT231" s="243" t="s">
        <v>139</v>
      </c>
      <c r="AU231" s="243" t="s">
        <v>145</v>
      </c>
      <c r="AY231" s="17" t="s">
        <v>136</v>
      </c>
      <c r="BE231" s="244">
        <f>IF(N231="základní",J231,0)</f>
        <v>0</v>
      </c>
      <c r="BF231" s="244">
        <f>IF(N231="snížená",J231,0)</f>
        <v>0</v>
      </c>
      <c r="BG231" s="244">
        <f>IF(N231="zákl. přenesená",J231,0)</f>
        <v>0</v>
      </c>
      <c r="BH231" s="244">
        <f>IF(N231="sníž. přenesená",J231,0)</f>
        <v>0</v>
      </c>
      <c r="BI231" s="244">
        <f>IF(N231="nulová",J231,0)</f>
        <v>0</v>
      </c>
      <c r="BJ231" s="17" t="s">
        <v>146</v>
      </c>
      <c r="BK231" s="244">
        <f>ROUND(I231*H231,2)</f>
        <v>0</v>
      </c>
      <c r="BL231" s="17" t="s">
        <v>144</v>
      </c>
      <c r="BM231" s="243" t="s">
        <v>281</v>
      </c>
    </row>
    <row r="232" s="2" customFormat="1" ht="21.75" customHeight="1">
      <c r="A232" s="38"/>
      <c r="B232" s="39"/>
      <c r="C232" s="232" t="s">
        <v>221</v>
      </c>
      <c r="D232" s="232" t="s">
        <v>139</v>
      </c>
      <c r="E232" s="233" t="s">
        <v>282</v>
      </c>
      <c r="F232" s="234" t="s">
        <v>283</v>
      </c>
      <c r="G232" s="235" t="s">
        <v>154</v>
      </c>
      <c r="H232" s="236">
        <v>308.83600000000001</v>
      </c>
      <c r="I232" s="237"/>
      <c r="J232" s="238">
        <f>ROUND(I232*H232,2)</f>
        <v>0</v>
      </c>
      <c r="K232" s="234" t="s">
        <v>143</v>
      </c>
      <c r="L232" s="44"/>
      <c r="M232" s="239" t="s">
        <v>1</v>
      </c>
      <c r="N232" s="240" t="s">
        <v>41</v>
      </c>
      <c r="O232" s="92"/>
      <c r="P232" s="241">
        <f>O232*H232</f>
        <v>0</v>
      </c>
      <c r="Q232" s="241">
        <v>0</v>
      </c>
      <c r="R232" s="241">
        <f>Q232*H232</f>
        <v>0</v>
      </c>
      <c r="S232" s="241">
        <v>0.02</v>
      </c>
      <c r="T232" s="242">
        <f>S232*H232</f>
        <v>6.1767200000000004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3" t="s">
        <v>144</v>
      </c>
      <c r="AT232" s="243" t="s">
        <v>139</v>
      </c>
      <c r="AU232" s="243" t="s">
        <v>145</v>
      </c>
      <c r="AY232" s="17" t="s">
        <v>136</v>
      </c>
      <c r="BE232" s="244">
        <f>IF(N232="základní",J232,0)</f>
        <v>0</v>
      </c>
      <c r="BF232" s="244">
        <f>IF(N232="snížená",J232,0)</f>
        <v>0</v>
      </c>
      <c r="BG232" s="244">
        <f>IF(N232="zákl. přenesená",J232,0)</f>
        <v>0</v>
      </c>
      <c r="BH232" s="244">
        <f>IF(N232="sníž. přenesená",J232,0)</f>
        <v>0</v>
      </c>
      <c r="BI232" s="244">
        <f>IF(N232="nulová",J232,0)</f>
        <v>0</v>
      </c>
      <c r="BJ232" s="17" t="s">
        <v>146</v>
      </c>
      <c r="BK232" s="244">
        <f>ROUND(I232*H232,2)</f>
        <v>0</v>
      </c>
      <c r="BL232" s="17" t="s">
        <v>144</v>
      </c>
      <c r="BM232" s="243" t="s">
        <v>284</v>
      </c>
    </row>
    <row r="233" s="15" customFormat="1">
      <c r="A233" s="15"/>
      <c r="B233" s="268"/>
      <c r="C233" s="269"/>
      <c r="D233" s="247" t="s">
        <v>156</v>
      </c>
      <c r="E233" s="270" t="s">
        <v>1</v>
      </c>
      <c r="F233" s="271" t="s">
        <v>168</v>
      </c>
      <c r="G233" s="269"/>
      <c r="H233" s="270" t="s">
        <v>1</v>
      </c>
      <c r="I233" s="272"/>
      <c r="J233" s="269"/>
      <c r="K233" s="269"/>
      <c r="L233" s="273"/>
      <c r="M233" s="274"/>
      <c r="N233" s="275"/>
      <c r="O233" s="275"/>
      <c r="P233" s="275"/>
      <c r="Q233" s="275"/>
      <c r="R233" s="275"/>
      <c r="S233" s="275"/>
      <c r="T233" s="27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7" t="s">
        <v>156</v>
      </c>
      <c r="AU233" s="277" t="s">
        <v>145</v>
      </c>
      <c r="AV233" s="15" t="s">
        <v>79</v>
      </c>
      <c r="AW233" s="15" t="s">
        <v>30</v>
      </c>
      <c r="AX233" s="15" t="s">
        <v>73</v>
      </c>
      <c r="AY233" s="277" t="s">
        <v>136</v>
      </c>
    </row>
    <row r="234" s="13" customFormat="1">
      <c r="A234" s="13"/>
      <c r="B234" s="245"/>
      <c r="C234" s="246"/>
      <c r="D234" s="247" t="s">
        <v>156</v>
      </c>
      <c r="E234" s="248" t="s">
        <v>1</v>
      </c>
      <c r="F234" s="249" t="s">
        <v>169</v>
      </c>
      <c r="G234" s="246"/>
      <c r="H234" s="250">
        <v>142.72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156</v>
      </c>
      <c r="AU234" s="256" t="s">
        <v>145</v>
      </c>
      <c r="AV234" s="13" t="s">
        <v>145</v>
      </c>
      <c r="AW234" s="13" t="s">
        <v>30</v>
      </c>
      <c r="AX234" s="13" t="s">
        <v>73</v>
      </c>
      <c r="AY234" s="256" t="s">
        <v>136</v>
      </c>
    </row>
    <row r="235" s="15" customFormat="1">
      <c r="A235" s="15"/>
      <c r="B235" s="268"/>
      <c r="C235" s="269"/>
      <c r="D235" s="247" t="s">
        <v>156</v>
      </c>
      <c r="E235" s="270" t="s">
        <v>1</v>
      </c>
      <c r="F235" s="271" t="s">
        <v>170</v>
      </c>
      <c r="G235" s="269"/>
      <c r="H235" s="270" t="s">
        <v>1</v>
      </c>
      <c r="I235" s="272"/>
      <c r="J235" s="269"/>
      <c r="K235" s="269"/>
      <c r="L235" s="273"/>
      <c r="M235" s="274"/>
      <c r="N235" s="275"/>
      <c r="O235" s="275"/>
      <c r="P235" s="275"/>
      <c r="Q235" s="275"/>
      <c r="R235" s="275"/>
      <c r="S235" s="275"/>
      <c r="T235" s="27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7" t="s">
        <v>156</v>
      </c>
      <c r="AU235" s="277" t="s">
        <v>145</v>
      </c>
      <c r="AV235" s="15" t="s">
        <v>79</v>
      </c>
      <c r="AW235" s="15" t="s">
        <v>30</v>
      </c>
      <c r="AX235" s="15" t="s">
        <v>73</v>
      </c>
      <c r="AY235" s="277" t="s">
        <v>136</v>
      </c>
    </row>
    <row r="236" s="13" customFormat="1">
      <c r="A236" s="13"/>
      <c r="B236" s="245"/>
      <c r="C236" s="246"/>
      <c r="D236" s="247" t="s">
        <v>156</v>
      </c>
      <c r="E236" s="248" t="s">
        <v>1</v>
      </c>
      <c r="F236" s="249" t="s">
        <v>171</v>
      </c>
      <c r="G236" s="246"/>
      <c r="H236" s="250">
        <v>42.240000000000002</v>
      </c>
      <c r="I236" s="251"/>
      <c r="J236" s="246"/>
      <c r="K236" s="246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156</v>
      </c>
      <c r="AU236" s="256" t="s">
        <v>145</v>
      </c>
      <c r="AV236" s="13" t="s">
        <v>145</v>
      </c>
      <c r="AW236" s="13" t="s">
        <v>30</v>
      </c>
      <c r="AX236" s="13" t="s">
        <v>73</v>
      </c>
      <c r="AY236" s="256" t="s">
        <v>136</v>
      </c>
    </row>
    <row r="237" s="15" customFormat="1">
      <c r="A237" s="15"/>
      <c r="B237" s="268"/>
      <c r="C237" s="269"/>
      <c r="D237" s="247" t="s">
        <v>156</v>
      </c>
      <c r="E237" s="270" t="s">
        <v>1</v>
      </c>
      <c r="F237" s="271" t="s">
        <v>172</v>
      </c>
      <c r="G237" s="269"/>
      <c r="H237" s="270" t="s">
        <v>1</v>
      </c>
      <c r="I237" s="272"/>
      <c r="J237" s="269"/>
      <c r="K237" s="269"/>
      <c r="L237" s="273"/>
      <c r="M237" s="274"/>
      <c r="N237" s="275"/>
      <c r="O237" s="275"/>
      <c r="P237" s="275"/>
      <c r="Q237" s="275"/>
      <c r="R237" s="275"/>
      <c r="S237" s="275"/>
      <c r="T237" s="27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7" t="s">
        <v>156</v>
      </c>
      <c r="AU237" s="277" t="s">
        <v>145</v>
      </c>
      <c r="AV237" s="15" t="s">
        <v>79</v>
      </c>
      <c r="AW237" s="15" t="s">
        <v>30</v>
      </c>
      <c r="AX237" s="15" t="s">
        <v>73</v>
      </c>
      <c r="AY237" s="277" t="s">
        <v>136</v>
      </c>
    </row>
    <row r="238" s="13" customFormat="1">
      <c r="A238" s="13"/>
      <c r="B238" s="245"/>
      <c r="C238" s="246"/>
      <c r="D238" s="247" t="s">
        <v>156</v>
      </c>
      <c r="E238" s="248" t="s">
        <v>1</v>
      </c>
      <c r="F238" s="249" t="s">
        <v>173</v>
      </c>
      <c r="G238" s="246"/>
      <c r="H238" s="250">
        <v>14.651999999999999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156</v>
      </c>
      <c r="AU238" s="256" t="s">
        <v>145</v>
      </c>
      <c r="AV238" s="13" t="s">
        <v>145</v>
      </c>
      <c r="AW238" s="13" t="s">
        <v>30</v>
      </c>
      <c r="AX238" s="13" t="s">
        <v>73</v>
      </c>
      <c r="AY238" s="256" t="s">
        <v>136</v>
      </c>
    </row>
    <row r="239" s="15" customFormat="1">
      <c r="A239" s="15"/>
      <c r="B239" s="268"/>
      <c r="C239" s="269"/>
      <c r="D239" s="247" t="s">
        <v>156</v>
      </c>
      <c r="E239" s="270" t="s">
        <v>1</v>
      </c>
      <c r="F239" s="271" t="s">
        <v>174</v>
      </c>
      <c r="G239" s="269"/>
      <c r="H239" s="270" t="s">
        <v>1</v>
      </c>
      <c r="I239" s="272"/>
      <c r="J239" s="269"/>
      <c r="K239" s="269"/>
      <c r="L239" s="273"/>
      <c r="M239" s="274"/>
      <c r="N239" s="275"/>
      <c r="O239" s="275"/>
      <c r="P239" s="275"/>
      <c r="Q239" s="275"/>
      <c r="R239" s="275"/>
      <c r="S239" s="275"/>
      <c r="T239" s="27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7" t="s">
        <v>156</v>
      </c>
      <c r="AU239" s="277" t="s">
        <v>145</v>
      </c>
      <c r="AV239" s="15" t="s">
        <v>79</v>
      </c>
      <c r="AW239" s="15" t="s">
        <v>30</v>
      </c>
      <c r="AX239" s="15" t="s">
        <v>73</v>
      </c>
      <c r="AY239" s="277" t="s">
        <v>136</v>
      </c>
    </row>
    <row r="240" s="13" customFormat="1">
      <c r="A240" s="13"/>
      <c r="B240" s="245"/>
      <c r="C240" s="246"/>
      <c r="D240" s="247" t="s">
        <v>156</v>
      </c>
      <c r="E240" s="248" t="s">
        <v>1</v>
      </c>
      <c r="F240" s="249" t="s">
        <v>175</v>
      </c>
      <c r="G240" s="246"/>
      <c r="H240" s="250">
        <v>58.607999999999997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156</v>
      </c>
      <c r="AU240" s="256" t="s">
        <v>145</v>
      </c>
      <c r="AV240" s="13" t="s">
        <v>145</v>
      </c>
      <c r="AW240" s="13" t="s">
        <v>30</v>
      </c>
      <c r="AX240" s="13" t="s">
        <v>73</v>
      </c>
      <c r="AY240" s="256" t="s">
        <v>136</v>
      </c>
    </row>
    <row r="241" s="15" customFormat="1">
      <c r="A241" s="15"/>
      <c r="B241" s="268"/>
      <c r="C241" s="269"/>
      <c r="D241" s="247" t="s">
        <v>156</v>
      </c>
      <c r="E241" s="270" t="s">
        <v>1</v>
      </c>
      <c r="F241" s="271" t="s">
        <v>176</v>
      </c>
      <c r="G241" s="269"/>
      <c r="H241" s="270" t="s">
        <v>1</v>
      </c>
      <c r="I241" s="272"/>
      <c r="J241" s="269"/>
      <c r="K241" s="269"/>
      <c r="L241" s="273"/>
      <c r="M241" s="274"/>
      <c r="N241" s="275"/>
      <c r="O241" s="275"/>
      <c r="P241" s="275"/>
      <c r="Q241" s="275"/>
      <c r="R241" s="275"/>
      <c r="S241" s="275"/>
      <c r="T241" s="27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7" t="s">
        <v>156</v>
      </c>
      <c r="AU241" s="277" t="s">
        <v>145</v>
      </c>
      <c r="AV241" s="15" t="s">
        <v>79</v>
      </c>
      <c r="AW241" s="15" t="s">
        <v>30</v>
      </c>
      <c r="AX241" s="15" t="s">
        <v>73</v>
      </c>
      <c r="AY241" s="277" t="s">
        <v>136</v>
      </c>
    </row>
    <row r="242" s="13" customFormat="1">
      <c r="A242" s="13"/>
      <c r="B242" s="245"/>
      <c r="C242" s="246"/>
      <c r="D242" s="247" t="s">
        <v>156</v>
      </c>
      <c r="E242" s="248" t="s">
        <v>1</v>
      </c>
      <c r="F242" s="249" t="s">
        <v>177</v>
      </c>
      <c r="G242" s="246"/>
      <c r="H242" s="250">
        <v>31.968</v>
      </c>
      <c r="I242" s="251"/>
      <c r="J242" s="246"/>
      <c r="K242" s="246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156</v>
      </c>
      <c r="AU242" s="256" t="s">
        <v>145</v>
      </c>
      <c r="AV242" s="13" t="s">
        <v>145</v>
      </c>
      <c r="AW242" s="13" t="s">
        <v>30</v>
      </c>
      <c r="AX242" s="13" t="s">
        <v>73</v>
      </c>
      <c r="AY242" s="256" t="s">
        <v>136</v>
      </c>
    </row>
    <row r="243" s="15" customFormat="1">
      <c r="A243" s="15"/>
      <c r="B243" s="268"/>
      <c r="C243" s="269"/>
      <c r="D243" s="247" t="s">
        <v>156</v>
      </c>
      <c r="E243" s="270" t="s">
        <v>1</v>
      </c>
      <c r="F243" s="271" t="s">
        <v>178</v>
      </c>
      <c r="G243" s="269"/>
      <c r="H243" s="270" t="s">
        <v>1</v>
      </c>
      <c r="I243" s="272"/>
      <c r="J243" s="269"/>
      <c r="K243" s="269"/>
      <c r="L243" s="273"/>
      <c r="M243" s="274"/>
      <c r="N243" s="275"/>
      <c r="O243" s="275"/>
      <c r="P243" s="275"/>
      <c r="Q243" s="275"/>
      <c r="R243" s="275"/>
      <c r="S243" s="275"/>
      <c r="T243" s="27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7" t="s">
        <v>156</v>
      </c>
      <c r="AU243" s="277" t="s">
        <v>145</v>
      </c>
      <c r="AV243" s="15" t="s">
        <v>79</v>
      </c>
      <c r="AW243" s="15" t="s">
        <v>30</v>
      </c>
      <c r="AX243" s="15" t="s">
        <v>73</v>
      </c>
      <c r="AY243" s="277" t="s">
        <v>136</v>
      </c>
    </row>
    <row r="244" s="13" customFormat="1">
      <c r="A244" s="13"/>
      <c r="B244" s="245"/>
      <c r="C244" s="246"/>
      <c r="D244" s="247" t="s">
        <v>156</v>
      </c>
      <c r="E244" s="248" t="s">
        <v>1</v>
      </c>
      <c r="F244" s="249" t="s">
        <v>179</v>
      </c>
      <c r="G244" s="246"/>
      <c r="H244" s="250">
        <v>18.648</v>
      </c>
      <c r="I244" s="251"/>
      <c r="J244" s="246"/>
      <c r="K244" s="246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156</v>
      </c>
      <c r="AU244" s="256" t="s">
        <v>145</v>
      </c>
      <c r="AV244" s="13" t="s">
        <v>145</v>
      </c>
      <c r="AW244" s="13" t="s">
        <v>30</v>
      </c>
      <c r="AX244" s="13" t="s">
        <v>73</v>
      </c>
      <c r="AY244" s="256" t="s">
        <v>136</v>
      </c>
    </row>
    <row r="245" s="14" customFormat="1">
      <c r="A245" s="14"/>
      <c r="B245" s="257"/>
      <c r="C245" s="258"/>
      <c r="D245" s="247" t="s">
        <v>156</v>
      </c>
      <c r="E245" s="259" t="s">
        <v>1</v>
      </c>
      <c r="F245" s="260" t="s">
        <v>159</v>
      </c>
      <c r="G245" s="258"/>
      <c r="H245" s="261">
        <v>308.83600000000001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156</v>
      </c>
      <c r="AU245" s="267" t="s">
        <v>145</v>
      </c>
      <c r="AV245" s="14" t="s">
        <v>144</v>
      </c>
      <c r="AW245" s="14" t="s">
        <v>30</v>
      </c>
      <c r="AX245" s="14" t="s">
        <v>79</v>
      </c>
      <c r="AY245" s="267" t="s">
        <v>136</v>
      </c>
    </row>
    <row r="246" s="2" customFormat="1" ht="21.75" customHeight="1">
      <c r="A246" s="38"/>
      <c r="B246" s="39"/>
      <c r="C246" s="232" t="s">
        <v>285</v>
      </c>
      <c r="D246" s="232" t="s">
        <v>139</v>
      </c>
      <c r="E246" s="233" t="s">
        <v>286</v>
      </c>
      <c r="F246" s="234" t="s">
        <v>287</v>
      </c>
      <c r="G246" s="235" t="s">
        <v>154</v>
      </c>
      <c r="H246" s="236">
        <v>35</v>
      </c>
      <c r="I246" s="237"/>
      <c r="J246" s="238">
        <f>ROUND(I246*H246,2)</f>
        <v>0</v>
      </c>
      <c r="K246" s="234" t="s">
        <v>143</v>
      </c>
      <c r="L246" s="44"/>
      <c r="M246" s="239" t="s">
        <v>1</v>
      </c>
      <c r="N246" s="240" t="s">
        <v>41</v>
      </c>
      <c r="O246" s="92"/>
      <c r="P246" s="241">
        <f>O246*H246</f>
        <v>0</v>
      </c>
      <c r="Q246" s="241">
        <v>0</v>
      </c>
      <c r="R246" s="241">
        <f>Q246*H246</f>
        <v>0</v>
      </c>
      <c r="S246" s="241">
        <v>0.068000000000000005</v>
      </c>
      <c r="T246" s="242">
        <f>S246*H246</f>
        <v>2.3800000000000003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3" t="s">
        <v>144</v>
      </c>
      <c r="AT246" s="243" t="s">
        <v>139</v>
      </c>
      <c r="AU246" s="243" t="s">
        <v>145</v>
      </c>
      <c r="AY246" s="17" t="s">
        <v>136</v>
      </c>
      <c r="BE246" s="244">
        <f>IF(N246="základní",J246,0)</f>
        <v>0</v>
      </c>
      <c r="BF246" s="244">
        <f>IF(N246="snížená",J246,0)</f>
        <v>0</v>
      </c>
      <c r="BG246" s="244">
        <f>IF(N246="zákl. přenesená",J246,0)</f>
        <v>0</v>
      </c>
      <c r="BH246" s="244">
        <f>IF(N246="sníž. přenesená",J246,0)</f>
        <v>0</v>
      </c>
      <c r="BI246" s="244">
        <f>IF(N246="nulová",J246,0)</f>
        <v>0</v>
      </c>
      <c r="BJ246" s="17" t="s">
        <v>146</v>
      </c>
      <c r="BK246" s="244">
        <f>ROUND(I246*H246,2)</f>
        <v>0</v>
      </c>
      <c r="BL246" s="17" t="s">
        <v>144</v>
      </c>
      <c r="BM246" s="243" t="s">
        <v>288</v>
      </c>
    </row>
    <row r="247" s="2" customFormat="1" ht="16.5" customHeight="1">
      <c r="A247" s="38"/>
      <c r="B247" s="39"/>
      <c r="C247" s="232" t="s">
        <v>225</v>
      </c>
      <c r="D247" s="232" t="s">
        <v>139</v>
      </c>
      <c r="E247" s="233" t="s">
        <v>289</v>
      </c>
      <c r="F247" s="234" t="s">
        <v>290</v>
      </c>
      <c r="G247" s="235" t="s">
        <v>291</v>
      </c>
      <c r="H247" s="236">
        <v>32</v>
      </c>
      <c r="I247" s="237"/>
      <c r="J247" s="238">
        <f>ROUND(I247*H247,2)</f>
        <v>0</v>
      </c>
      <c r="K247" s="234" t="s">
        <v>143</v>
      </c>
      <c r="L247" s="44"/>
      <c r="M247" s="239" t="s">
        <v>1</v>
      </c>
      <c r="N247" s="240" t="s">
        <v>41</v>
      </c>
      <c r="O247" s="92"/>
      <c r="P247" s="241">
        <f>O247*H247</f>
        <v>0</v>
      </c>
      <c r="Q247" s="241">
        <v>0</v>
      </c>
      <c r="R247" s="241">
        <f>Q247*H247</f>
        <v>0</v>
      </c>
      <c r="S247" s="241">
        <v>0</v>
      </c>
      <c r="T247" s="24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3" t="s">
        <v>144</v>
      </c>
      <c r="AT247" s="243" t="s">
        <v>139</v>
      </c>
      <c r="AU247" s="243" t="s">
        <v>145</v>
      </c>
      <c r="AY247" s="17" t="s">
        <v>136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7" t="s">
        <v>146</v>
      </c>
      <c r="BK247" s="244">
        <f>ROUND(I247*H247,2)</f>
        <v>0</v>
      </c>
      <c r="BL247" s="17" t="s">
        <v>144</v>
      </c>
      <c r="BM247" s="243" t="s">
        <v>292</v>
      </c>
    </row>
    <row r="248" s="15" customFormat="1">
      <c r="A248" s="15"/>
      <c r="B248" s="268"/>
      <c r="C248" s="269"/>
      <c r="D248" s="247" t="s">
        <v>156</v>
      </c>
      <c r="E248" s="270" t="s">
        <v>1</v>
      </c>
      <c r="F248" s="271" t="s">
        <v>293</v>
      </c>
      <c r="G248" s="269"/>
      <c r="H248" s="270" t="s">
        <v>1</v>
      </c>
      <c r="I248" s="272"/>
      <c r="J248" s="269"/>
      <c r="K248" s="269"/>
      <c r="L248" s="273"/>
      <c r="M248" s="274"/>
      <c r="N248" s="275"/>
      <c r="O248" s="275"/>
      <c r="P248" s="275"/>
      <c r="Q248" s="275"/>
      <c r="R248" s="275"/>
      <c r="S248" s="275"/>
      <c r="T248" s="27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7" t="s">
        <v>156</v>
      </c>
      <c r="AU248" s="277" t="s">
        <v>145</v>
      </c>
      <c r="AV248" s="15" t="s">
        <v>79</v>
      </c>
      <c r="AW248" s="15" t="s">
        <v>30</v>
      </c>
      <c r="AX248" s="15" t="s">
        <v>73</v>
      </c>
      <c r="AY248" s="277" t="s">
        <v>136</v>
      </c>
    </row>
    <row r="249" s="13" customFormat="1">
      <c r="A249" s="13"/>
      <c r="B249" s="245"/>
      <c r="C249" s="246"/>
      <c r="D249" s="247" t="s">
        <v>156</v>
      </c>
      <c r="E249" s="248" t="s">
        <v>1</v>
      </c>
      <c r="F249" s="249" t="s">
        <v>294</v>
      </c>
      <c r="G249" s="246"/>
      <c r="H249" s="250">
        <v>32</v>
      </c>
      <c r="I249" s="251"/>
      <c r="J249" s="246"/>
      <c r="K249" s="246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156</v>
      </c>
      <c r="AU249" s="256" t="s">
        <v>145</v>
      </c>
      <c r="AV249" s="13" t="s">
        <v>145</v>
      </c>
      <c r="AW249" s="13" t="s">
        <v>30</v>
      </c>
      <c r="AX249" s="13" t="s">
        <v>73</v>
      </c>
      <c r="AY249" s="256" t="s">
        <v>136</v>
      </c>
    </row>
    <row r="250" s="14" customFormat="1">
      <c r="A250" s="14"/>
      <c r="B250" s="257"/>
      <c r="C250" s="258"/>
      <c r="D250" s="247" t="s">
        <v>156</v>
      </c>
      <c r="E250" s="259" t="s">
        <v>1</v>
      </c>
      <c r="F250" s="260" t="s">
        <v>159</v>
      </c>
      <c r="G250" s="258"/>
      <c r="H250" s="261">
        <v>32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156</v>
      </c>
      <c r="AU250" s="267" t="s">
        <v>145</v>
      </c>
      <c r="AV250" s="14" t="s">
        <v>144</v>
      </c>
      <c r="AW250" s="14" t="s">
        <v>30</v>
      </c>
      <c r="AX250" s="14" t="s">
        <v>79</v>
      </c>
      <c r="AY250" s="267" t="s">
        <v>136</v>
      </c>
    </row>
    <row r="251" s="12" customFormat="1" ht="22.8" customHeight="1">
      <c r="A251" s="12"/>
      <c r="B251" s="216"/>
      <c r="C251" s="217"/>
      <c r="D251" s="218" t="s">
        <v>72</v>
      </c>
      <c r="E251" s="230" t="s">
        <v>295</v>
      </c>
      <c r="F251" s="230" t="s">
        <v>296</v>
      </c>
      <c r="G251" s="217"/>
      <c r="H251" s="217"/>
      <c r="I251" s="220"/>
      <c r="J251" s="231">
        <f>BK251</f>
        <v>0</v>
      </c>
      <c r="K251" s="217"/>
      <c r="L251" s="222"/>
      <c r="M251" s="223"/>
      <c r="N251" s="224"/>
      <c r="O251" s="224"/>
      <c r="P251" s="225">
        <f>SUM(P252:P257)</f>
        <v>0</v>
      </c>
      <c r="Q251" s="224"/>
      <c r="R251" s="225">
        <f>SUM(R252:R257)</f>
        <v>0</v>
      </c>
      <c r="S251" s="224"/>
      <c r="T251" s="226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7" t="s">
        <v>79</v>
      </c>
      <c r="AT251" s="228" t="s">
        <v>72</v>
      </c>
      <c r="AU251" s="228" t="s">
        <v>79</v>
      </c>
      <c r="AY251" s="227" t="s">
        <v>136</v>
      </c>
      <c r="BK251" s="229">
        <f>SUM(BK252:BK257)</f>
        <v>0</v>
      </c>
    </row>
    <row r="252" s="2" customFormat="1" ht="21.75" customHeight="1">
      <c r="A252" s="38"/>
      <c r="B252" s="39"/>
      <c r="C252" s="232" t="s">
        <v>297</v>
      </c>
      <c r="D252" s="232" t="s">
        <v>139</v>
      </c>
      <c r="E252" s="233" t="s">
        <v>298</v>
      </c>
      <c r="F252" s="234" t="s">
        <v>299</v>
      </c>
      <c r="G252" s="235" t="s">
        <v>300</v>
      </c>
      <c r="H252" s="236">
        <v>18.231000000000002</v>
      </c>
      <c r="I252" s="237"/>
      <c r="J252" s="238">
        <f>ROUND(I252*H252,2)</f>
        <v>0</v>
      </c>
      <c r="K252" s="234" t="s">
        <v>143</v>
      </c>
      <c r="L252" s="44"/>
      <c r="M252" s="239" t="s">
        <v>1</v>
      </c>
      <c r="N252" s="240" t="s">
        <v>41</v>
      </c>
      <c r="O252" s="92"/>
      <c r="P252" s="241">
        <f>O252*H252</f>
        <v>0</v>
      </c>
      <c r="Q252" s="241">
        <v>0</v>
      </c>
      <c r="R252" s="241">
        <f>Q252*H252</f>
        <v>0</v>
      </c>
      <c r="S252" s="241">
        <v>0</v>
      </c>
      <c r="T252" s="24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3" t="s">
        <v>144</v>
      </c>
      <c r="AT252" s="243" t="s">
        <v>139</v>
      </c>
      <c r="AU252" s="243" t="s">
        <v>145</v>
      </c>
      <c r="AY252" s="17" t="s">
        <v>136</v>
      </c>
      <c r="BE252" s="244">
        <f>IF(N252="základní",J252,0)</f>
        <v>0</v>
      </c>
      <c r="BF252" s="244">
        <f>IF(N252="snížená",J252,0)</f>
        <v>0</v>
      </c>
      <c r="BG252" s="244">
        <f>IF(N252="zákl. přenesená",J252,0)</f>
        <v>0</v>
      </c>
      <c r="BH252" s="244">
        <f>IF(N252="sníž. přenesená",J252,0)</f>
        <v>0</v>
      </c>
      <c r="BI252" s="244">
        <f>IF(N252="nulová",J252,0)</f>
        <v>0</v>
      </c>
      <c r="BJ252" s="17" t="s">
        <v>146</v>
      </c>
      <c r="BK252" s="244">
        <f>ROUND(I252*H252,2)</f>
        <v>0</v>
      </c>
      <c r="BL252" s="17" t="s">
        <v>144</v>
      </c>
      <c r="BM252" s="243" t="s">
        <v>301</v>
      </c>
    </row>
    <row r="253" s="2" customFormat="1" ht="21.75" customHeight="1">
      <c r="A253" s="38"/>
      <c r="B253" s="39"/>
      <c r="C253" s="232" t="s">
        <v>233</v>
      </c>
      <c r="D253" s="232" t="s">
        <v>139</v>
      </c>
      <c r="E253" s="233" t="s">
        <v>302</v>
      </c>
      <c r="F253" s="234" t="s">
        <v>303</v>
      </c>
      <c r="G253" s="235" t="s">
        <v>300</v>
      </c>
      <c r="H253" s="236">
        <v>18.231000000000002</v>
      </c>
      <c r="I253" s="237"/>
      <c r="J253" s="238">
        <f>ROUND(I253*H253,2)</f>
        <v>0</v>
      </c>
      <c r="K253" s="234" t="s">
        <v>143</v>
      </c>
      <c r="L253" s="44"/>
      <c r="M253" s="239" t="s">
        <v>1</v>
      </c>
      <c r="N253" s="240" t="s">
        <v>41</v>
      </c>
      <c r="O253" s="92"/>
      <c r="P253" s="241">
        <f>O253*H253</f>
        <v>0</v>
      </c>
      <c r="Q253" s="241">
        <v>0</v>
      </c>
      <c r="R253" s="241">
        <f>Q253*H253</f>
        <v>0</v>
      </c>
      <c r="S253" s="241">
        <v>0</v>
      </c>
      <c r="T253" s="24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3" t="s">
        <v>144</v>
      </c>
      <c r="AT253" s="243" t="s">
        <v>139</v>
      </c>
      <c r="AU253" s="243" t="s">
        <v>145</v>
      </c>
      <c r="AY253" s="17" t="s">
        <v>136</v>
      </c>
      <c r="BE253" s="244">
        <f>IF(N253="základní",J253,0)</f>
        <v>0</v>
      </c>
      <c r="BF253" s="244">
        <f>IF(N253="snížená",J253,0)</f>
        <v>0</v>
      </c>
      <c r="BG253" s="244">
        <f>IF(N253="zákl. přenesená",J253,0)</f>
        <v>0</v>
      </c>
      <c r="BH253" s="244">
        <f>IF(N253="sníž. přenesená",J253,0)</f>
        <v>0</v>
      </c>
      <c r="BI253" s="244">
        <f>IF(N253="nulová",J253,0)</f>
        <v>0</v>
      </c>
      <c r="BJ253" s="17" t="s">
        <v>146</v>
      </c>
      <c r="BK253" s="244">
        <f>ROUND(I253*H253,2)</f>
        <v>0</v>
      </c>
      <c r="BL253" s="17" t="s">
        <v>144</v>
      </c>
      <c r="BM253" s="243" t="s">
        <v>304</v>
      </c>
    </row>
    <row r="254" s="2" customFormat="1" ht="21.75" customHeight="1">
      <c r="A254" s="38"/>
      <c r="B254" s="39"/>
      <c r="C254" s="232" t="s">
        <v>305</v>
      </c>
      <c r="D254" s="232" t="s">
        <v>139</v>
      </c>
      <c r="E254" s="233" t="s">
        <v>306</v>
      </c>
      <c r="F254" s="234" t="s">
        <v>307</v>
      </c>
      <c r="G254" s="235" t="s">
        <v>300</v>
      </c>
      <c r="H254" s="236">
        <v>346.38900000000001</v>
      </c>
      <c r="I254" s="237"/>
      <c r="J254" s="238">
        <f>ROUND(I254*H254,2)</f>
        <v>0</v>
      </c>
      <c r="K254" s="234" t="s">
        <v>143</v>
      </c>
      <c r="L254" s="44"/>
      <c r="M254" s="239" t="s">
        <v>1</v>
      </c>
      <c r="N254" s="240" t="s">
        <v>41</v>
      </c>
      <c r="O254" s="92"/>
      <c r="P254" s="241">
        <f>O254*H254</f>
        <v>0</v>
      </c>
      <c r="Q254" s="241">
        <v>0</v>
      </c>
      <c r="R254" s="241">
        <f>Q254*H254</f>
        <v>0</v>
      </c>
      <c r="S254" s="241">
        <v>0</v>
      </c>
      <c r="T254" s="24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3" t="s">
        <v>144</v>
      </c>
      <c r="AT254" s="243" t="s">
        <v>139</v>
      </c>
      <c r="AU254" s="243" t="s">
        <v>145</v>
      </c>
      <c r="AY254" s="17" t="s">
        <v>136</v>
      </c>
      <c r="BE254" s="244">
        <f>IF(N254="základní",J254,0)</f>
        <v>0</v>
      </c>
      <c r="BF254" s="244">
        <f>IF(N254="snížená",J254,0)</f>
        <v>0</v>
      </c>
      <c r="BG254" s="244">
        <f>IF(N254="zákl. přenesená",J254,0)</f>
        <v>0</v>
      </c>
      <c r="BH254" s="244">
        <f>IF(N254="sníž. přenesená",J254,0)</f>
        <v>0</v>
      </c>
      <c r="BI254" s="244">
        <f>IF(N254="nulová",J254,0)</f>
        <v>0</v>
      </c>
      <c r="BJ254" s="17" t="s">
        <v>146</v>
      </c>
      <c r="BK254" s="244">
        <f>ROUND(I254*H254,2)</f>
        <v>0</v>
      </c>
      <c r="BL254" s="17" t="s">
        <v>144</v>
      </c>
      <c r="BM254" s="243" t="s">
        <v>308</v>
      </c>
    </row>
    <row r="255" s="13" customFormat="1">
      <c r="A255" s="13"/>
      <c r="B255" s="245"/>
      <c r="C255" s="246"/>
      <c r="D255" s="247" t="s">
        <v>156</v>
      </c>
      <c r="E255" s="248" t="s">
        <v>1</v>
      </c>
      <c r="F255" s="249" t="s">
        <v>309</v>
      </c>
      <c r="G255" s="246"/>
      <c r="H255" s="250">
        <v>346.38900000000001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156</v>
      </c>
      <c r="AU255" s="256" t="s">
        <v>145</v>
      </c>
      <c r="AV255" s="13" t="s">
        <v>145</v>
      </c>
      <c r="AW255" s="13" t="s">
        <v>30</v>
      </c>
      <c r="AX255" s="13" t="s">
        <v>73</v>
      </c>
      <c r="AY255" s="256" t="s">
        <v>136</v>
      </c>
    </row>
    <row r="256" s="14" customFormat="1">
      <c r="A256" s="14"/>
      <c r="B256" s="257"/>
      <c r="C256" s="258"/>
      <c r="D256" s="247" t="s">
        <v>156</v>
      </c>
      <c r="E256" s="259" t="s">
        <v>1</v>
      </c>
      <c r="F256" s="260" t="s">
        <v>159</v>
      </c>
      <c r="G256" s="258"/>
      <c r="H256" s="261">
        <v>346.38900000000001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156</v>
      </c>
      <c r="AU256" s="267" t="s">
        <v>145</v>
      </c>
      <c r="AV256" s="14" t="s">
        <v>144</v>
      </c>
      <c r="AW256" s="14" t="s">
        <v>30</v>
      </c>
      <c r="AX256" s="14" t="s">
        <v>79</v>
      </c>
      <c r="AY256" s="267" t="s">
        <v>136</v>
      </c>
    </row>
    <row r="257" s="2" customFormat="1" ht="21.75" customHeight="1">
      <c r="A257" s="38"/>
      <c r="B257" s="39"/>
      <c r="C257" s="232" t="s">
        <v>238</v>
      </c>
      <c r="D257" s="232" t="s">
        <v>139</v>
      </c>
      <c r="E257" s="233" t="s">
        <v>310</v>
      </c>
      <c r="F257" s="234" t="s">
        <v>311</v>
      </c>
      <c r="G257" s="235" t="s">
        <v>300</v>
      </c>
      <c r="H257" s="236">
        <v>18.231000000000002</v>
      </c>
      <c r="I257" s="237"/>
      <c r="J257" s="238">
        <f>ROUND(I257*H257,2)</f>
        <v>0</v>
      </c>
      <c r="K257" s="234" t="s">
        <v>143</v>
      </c>
      <c r="L257" s="44"/>
      <c r="M257" s="239" t="s">
        <v>1</v>
      </c>
      <c r="N257" s="240" t="s">
        <v>41</v>
      </c>
      <c r="O257" s="92"/>
      <c r="P257" s="241">
        <f>O257*H257</f>
        <v>0</v>
      </c>
      <c r="Q257" s="241">
        <v>0</v>
      </c>
      <c r="R257" s="241">
        <f>Q257*H257</f>
        <v>0</v>
      </c>
      <c r="S257" s="241">
        <v>0</v>
      </c>
      <c r="T257" s="24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3" t="s">
        <v>144</v>
      </c>
      <c r="AT257" s="243" t="s">
        <v>139</v>
      </c>
      <c r="AU257" s="243" t="s">
        <v>145</v>
      </c>
      <c r="AY257" s="17" t="s">
        <v>136</v>
      </c>
      <c r="BE257" s="244">
        <f>IF(N257="základní",J257,0)</f>
        <v>0</v>
      </c>
      <c r="BF257" s="244">
        <f>IF(N257="snížená",J257,0)</f>
        <v>0</v>
      </c>
      <c r="BG257" s="244">
        <f>IF(N257="zákl. přenesená",J257,0)</f>
        <v>0</v>
      </c>
      <c r="BH257" s="244">
        <f>IF(N257="sníž. přenesená",J257,0)</f>
        <v>0</v>
      </c>
      <c r="BI257" s="244">
        <f>IF(N257="nulová",J257,0)</f>
        <v>0</v>
      </c>
      <c r="BJ257" s="17" t="s">
        <v>146</v>
      </c>
      <c r="BK257" s="244">
        <f>ROUND(I257*H257,2)</f>
        <v>0</v>
      </c>
      <c r="BL257" s="17" t="s">
        <v>144</v>
      </c>
      <c r="BM257" s="243" t="s">
        <v>312</v>
      </c>
    </row>
    <row r="258" s="12" customFormat="1" ht="22.8" customHeight="1">
      <c r="A258" s="12"/>
      <c r="B258" s="216"/>
      <c r="C258" s="217"/>
      <c r="D258" s="218" t="s">
        <v>72</v>
      </c>
      <c r="E258" s="230" t="s">
        <v>313</v>
      </c>
      <c r="F258" s="230" t="s">
        <v>314</v>
      </c>
      <c r="G258" s="217"/>
      <c r="H258" s="217"/>
      <c r="I258" s="220"/>
      <c r="J258" s="231">
        <f>BK258</f>
        <v>0</v>
      </c>
      <c r="K258" s="217"/>
      <c r="L258" s="222"/>
      <c r="M258" s="223"/>
      <c r="N258" s="224"/>
      <c r="O258" s="224"/>
      <c r="P258" s="225">
        <f>P259</f>
        <v>0</v>
      </c>
      <c r="Q258" s="224"/>
      <c r="R258" s="225">
        <f>R259</f>
        <v>0</v>
      </c>
      <c r="S258" s="224"/>
      <c r="T258" s="226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7" t="s">
        <v>79</v>
      </c>
      <c r="AT258" s="228" t="s">
        <v>72</v>
      </c>
      <c r="AU258" s="228" t="s">
        <v>79</v>
      </c>
      <c r="AY258" s="227" t="s">
        <v>136</v>
      </c>
      <c r="BK258" s="229">
        <f>BK259</f>
        <v>0</v>
      </c>
    </row>
    <row r="259" s="2" customFormat="1" ht="16.5" customHeight="1">
      <c r="A259" s="38"/>
      <c r="B259" s="39"/>
      <c r="C259" s="232" t="s">
        <v>315</v>
      </c>
      <c r="D259" s="232" t="s">
        <v>139</v>
      </c>
      <c r="E259" s="233" t="s">
        <v>316</v>
      </c>
      <c r="F259" s="234" t="s">
        <v>317</v>
      </c>
      <c r="G259" s="235" t="s">
        <v>300</v>
      </c>
      <c r="H259" s="236">
        <v>19.785</v>
      </c>
      <c r="I259" s="237"/>
      <c r="J259" s="238">
        <f>ROUND(I259*H259,2)</f>
        <v>0</v>
      </c>
      <c r="K259" s="234" t="s">
        <v>143</v>
      </c>
      <c r="L259" s="44"/>
      <c r="M259" s="239" t="s">
        <v>1</v>
      </c>
      <c r="N259" s="240" t="s">
        <v>41</v>
      </c>
      <c r="O259" s="92"/>
      <c r="P259" s="241">
        <f>O259*H259</f>
        <v>0</v>
      </c>
      <c r="Q259" s="241">
        <v>0</v>
      </c>
      <c r="R259" s="241">
        <f>Q259*H259</f>
        <v>0</v>
      </c>
      <c r="S259" s="241">
        <v>0</v>
      </c>
      <c r="T259" s="24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3" t="s">
        <v>144</v>
      </c>
      <c r="AT259" s="243" t="s">
        <v>139</v>
      </c>
      <c r="AU259" s="243" t="s">
        <v>145</v>
      </c>
      <c r="AY259" s="17" t="s">
        <v>136</v>
      </c>
      <c r="BE259" s="244">
        <f>IF(N259="základní",J259,0)</f>
        <v>0</v>
      </c>
      <c r="BF259" s="244">
        <f>IF(N259="snížená",J259,0)</f>
        <v>0</v>
      </c>
      <c r="BG259" s="244">
        <f>IF(N259="zákl. přenesená",J259,0)</f>
        <v>0</v>
      </c>
      <c r="BH259" s="244">
        <f>IF(N259="sníž. přenesená",J259,0)</f>
        <v>0</v>
      </c>
      <c r="BI259" s="244">
        <f>IF(N259="nulová",J259,0)</f>
        <v>0</v>
      </c>
      <c r="BJ259" s="17" t="s">
        <v>146</v>
      </c>
      <c r="BK259" s="244">
        <f>ROUND(I259*H259,2)</f>
        <v>0</v>
      </c>
      <c r="BL259" s="17" t="s">
        <v>144</v>
      </c>
      <c r="BM259" s="243" t="s">
        <v>318</v>
      </c>
    </row>
    <row r="260" s="12" customFormat="1" ht="25.92" customHeight="1">
      <c r="A260" s="12"/>
      <c r="B260" s="216"/>
      <c r="C260" s="217"/>
      <c r="D260" s="218" t="s">
        <v>72</v>
      </c>
      <c r="E260" s="219" t="s">
        <v>319</v>
      </c>
      <c r="F260" s="219" t="s">
        <v>320</v>
      </c>
      <c r="G260" s="217"/>
      <c r="H260" s="217"/>
      <c r="I260" s="220"/>
      <c r="J260" s="221">
        <f>BK260</f>
        <v>0</v>
      </c>
      <c r="K260" s="217"/>
      <c r="L260" s="222"/>
      <c r="M260" s="223"/>
      <c r="N260" s="224"/>
      <c r="O260" s="224"/>
      <c r="P260" s="225">
        <f>P261+P271+P274+P285+P310+P337+P340+P348+P355+P362+P435+P438+P447+P454+P485+P489+P538+P555+P587+P606+P627</f>
        <v>0</v>
      </c>
      <c r="Q260" s="224"/>
      <c r="R260" s="225">
        <f>R261+R271+R274+R285+R310+R337+R340+R348+R355+R362+R435+R438+R447+R454+R485+R489+R538+R555+R587+R606+R627</f>
        <v>5.2818172299999997</v>
      </c>
      <c r="S260" s="224"/>
      <c r="T260" s="226">
        <f>T261+T271+T274+T285+T310+T337+T340+T348+T355+T362+T435+T438+T447+T454+T485+T489+T538+T555+T587+T606+T627</f>
        <v>3.8885971599999998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7" t="s">
        <v>145</v>
      </c>
      <c r="AT260" s="228" t="s">
        <v>72</v>
      </c>
      <c r="AU260" s="228" t="s">
        <v>73</v>
      </c>
      <c r="AY260" s="227" t="s">
        <v>136</v>
      </c>
      <c r="BK260" s="229">
        <f>BK261+BK271+BK274+BK285+BK310+BK337+BK340+BK348+BK355+BK362+BK435+BK438+BK447+BK454+BK485+BK489+BK538+BK555+BK587+BK606+BK627</f>
        <v>0</v>
      </c>
    </row>
    <row r="261" s="12" customFormat="1" ht="22.8" customHeight="1">
      <c r="A261" s="12"/>
      <c r="B261" s="216"/>
      <c r="C261" s="217"/>
      <c r="D261" s="218" t="s">
        <v>72</v>
      </c>
      <c r="E261" s="230" t="s">
        <v>321</v>
      </c>
      <c r="F261" s="230" t="s">
        <v>322</v>
      </c>
      <c r="G261" s="217"/>
      <c r="H261" s="217"/>
      <c r="I261" s="220"/>
      <c r="J261" s="231">
        <f>BK261</f>
        <v>0</v>
      </c>
      <c r="K261" s="217"/>
      <c r="L261" s="222"/>
      <c r="M261" s="223"/>
      <c r="N261" s="224"/>
      <c r="O261" s="224"/>
      <c r="P261" s="225">
        <f>SUM(P262:P270)</f>
        <v>0</v>
      </c>
      <c r="Q261" s="224"/>
      <c r="R261" s="225">
        <f>SUM(R262:R270)</f>
        <v>0.032983999999999999</v>
      </c>
      <c r="S261" s="224"/>
      <c r="T261" s="226">
        <f>SUM(T262:T270)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7" t="s">
        <v>145</v>
      </c>
      <c r="AT261" s="228" t="s">
        <v>72</v>
      </c>
      <c r="AU261" s="228" t="s">
        <v>79</v>
      </c>
      <c r="AY261" s="227" t="s">
        <v>136</v>
      </c>
      <c r="BK261" s="229">
        <f>SUM(BK262:BK270)</f>
        <v>0</v>
      </c>
    </row>
    <row r="262" s="2" customFormat="1" ht="33" customHeight="1">
      <c r="A262" s="38"/>
      <c r="B262" s="39"/>
      <c r="C262" s="232" t="s">
        <v>242</v>
      </c>
      <c r="D262" s="232" t="s">
        <v>139</v>
      </c>
      <c r="E262" s="233" t="s">
        <v>323</v>
      </c>
      <c r="F262" s="234" t="s">
        <v>324</v>
      </c>
      <c r="G262" s="235" t="s">
        <v>154</v>
      </c>
      <c r="H262" s="236">
        <v>8.0099999999999998</v>
      </c>
      <c r="I262" s="237"/>
      <c r="J262" s="238">
        <f>ROUND(I262*H262,2)</f>
        <v>0</v>
      </c>
      <c r="K262" s="234" t="s">
        <v>143</v>
      </c>
      <c r="L262" s="44"/>
      <c r="M262" s="239" t="s">
        <v>1</v>
      </c>
      <c r="N262" s="240" t="s">
        <v>41</v>
      </c>
      <c r="O262" s="92"/>
      <c r="P262" s="241">
        <f>O262*H262</f>
        <v>0</v>
      </c>
      <c r="Q262" s="241">
        <v>0.0040000000000000001</v>
      </c>
      <c r="R262" s="241">
        <f>Q262*H262</f>
        <v>0.032039999999999999</v>
      </c>
      <c r="S262" s="241">
        <v>0</v>
      </c>
      <c r="T262" s="24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3" t="s">
        <v>189</v>
      </c>
      <c r="AT262" s="243" t="s">
        <v>139</v>
      </c>
      <c r="AU262" s="243" t="s">
        <v>145</v>
      </c>
      <c r="AY262" s="17" t="s">
        <v>136</v>
      </c>
      <c r="BE262" s="244">
        <f>IF(N262="základní",J262,0)</f>
        <v>0</v>
      </c>
      <c r="BF262" s="244">
        <f>IF(N262="snížená",J262,0)</f>
        <v>0</v>
      </c>
      <c r="BG262" s="244">
        <f>IF(N262="zákl. přenesená",J262,0)</f>
        <v>0</v>
      </c>
      <c r="BH262" s="244">
        <f>IF(N262="sníž. přenesená",J262,0)</f>
        <v>0</v>
      </c>
      <c r="BI262" s="244">
        <f>IF(N262="nulová",J262,0)</f>
        <v>0</v>
      </c>
      <c r="BJ262" s="17" t="s">
        <v>146</v>
      </c>
      <c r="BK262" s="244">
        <f>ROUND(I262*H262,2)</f>
        <v>0</v>
      </c>
      <c r="BL262" s="17" t="s">
        <v>189</v>
      </c>
      <c r="BM262" s="243" t="s">
        <v>325</v>
      </c>
    </row>
    <row r="263" s="13" customFormat="1">
      <c r="A263" s="13"/>
      <c r="B263" s="245"/>
      <c r="C263" s="246"/>
      <c r="D263" s="247" t="s">
        <v>156</v>
      </c>
      <c r="E263" s="248" t="s">
        <v>1</v>
      </c>
      <c r="F263" s="249" t="s">
        <v>326</v>
      </c>
      <c r="G263" s="246"/>
      <c r="H263" s="250">
        <v>8.0099999999999998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156</v>
      </c>
      <c r="AU263" s="256" t="s">
        <v>145</v>
      </c>
      <c r="AV263" s="13" t="s">
        <v>145</v>
      </c>
      <c r="AW263" s="13" t="s">
        <v>30</v>
      </c>
      <c r="AX263" s="13" t="s">
        <v>73</v>
      </c>
      <c r="AY263" s="256" t="s">
        <v>136</v>
      </c>
    </row>
    <row r="264" s="14" customFormat="1">
      <c r="A264" s="14"/>
      <c r="B264" s="257"/>
      <c r="C264" s="258"/>
      <c r="D264" s="247" t="s">
        <v>156</v>
      </c>
      <c r="E264" s="259" t="s">
        <v>1</v>
      </c>
      <c r="F264" s="260" t="s">
        <v>159</v>
      </c>
      <c r="G264" s="258"/>
      <c r="H264" s="261">
        <v>8.0099999999999998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156</v>
      </c>
      <c r="AU264" s="267" t="s">
        <v>145</v>
      </c>
      <c r="AV264" s="14" t="s">
        <v>144</v>
      </c>
      <c r="AW264" s="14" t="s">
        <v>30</v>
      </c>
      <c r="AX264" s="14" t="s">
        <v>79</v>
      </c>
      <c r="AY264" s="267" t="s">
        <v>136</v>
      </c>
    </row>
    <row r="265" s="2" customFormat="1" ht="16.5" customHeight="1">
      <c r="A265" s="38"/>
      <c r="B265" s="39"/>
      <c r="C265" s="232" t="s">
        <v>327</v>
      </c>
      <c r="D265" s="232" t="s">
        <v>139</v>
      </c>
      <c r="E265" s="233" t="s">
        <v>328</v>
      </c>
      <c r="F265" s="234" t="s">
        <v>329</v>
      </c>
      <c r="G265" s="235" t="s">
        <v>154</v>
      </c>
      <c r="H265" s="236">
        <v>1</v>
      </c>
      <c r="I265" s="237"/>
      <c r="J265" s="238">
        <f>ROUND(I265*H265,2)</f>
        <v>0</v>
      </c>
      <c r="K265" s="234" t="s">
        <v>143</v>
      </c>
      <c r="L265" s="44"/>
      <c r="M265" s="239" t="s">
        <v>1</v>
      </c>
      <c r="N265" s="240" t="s">
        <v>41</v>
      </c>
      <c r="O265" s="92"/>
      <c r="P265" s="241">
        <f>O265*H265</f>
        <v>0</v>
      </c>
      <c r="Q265" s="241">
        <v>0</v>
      </c>
      <c r="R265" s="241">
        <f>Q265*H265</f>
        <v>0</v>
      </c>
      <c r="S265" s="241">
        <v>0</v>
      </c>
      <c r="T265" s="24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3" t="s">
        <v>189</v>
      </c>
      <c r="AT265" s="243" t="s">
        <v>139</v>
      </c>
      <c r="AU265" s="243" t="s">
        <v>145</v>
      </c>
      <c r="AY265" s="17" t="s">
        <v>136</v>
      </c>
      <c r="BE265" s="244">
        <f>IF(N265="základní",J265,0)</f>
        <v>0</v>
      </c>
      <c r="BF265" s="244">
        <f>IF(N265="snížená",J265,0)</f>
        <v>0</v>
      </c>
      <c r="BG265" s="244">
        <f>IF(N265="zákl. přenesená",J265,0)</f>
        <v>0</v>
      </c>
      <c r="BH265" s="244">
        <f>IF(N265="sníž. přenesená",J265,0)</f>
        <v>0</v>
      </c>
      <c r="BI265" s="244">
        <f>IF(N265="nulová",J265,0)</f>
        <v>0</v>
      </c>
      <c r="BJ265" s="17" t="s">
        <v>146</v>
      </c>
      <c r="BK265" s="244">
        <f>ROUND(I265*H265,2)</f>
        <v>0</v>
      </c>
      <c r="BL265" s="17" t="s">
        <v>189</v>
      </c>
      <c r="BM265" s="243" t="s">
        <v>330</v>
      </c>
    </row>
    <row r="266" s="2" customFormat="1" ht="16.5" customHeight="1">
      <c r="A266" s="38"/>
      <c r="B266" s="39"/>
      <c r="C266" s="232" t="s">
        <v>245</v>
      </c>
      <c r="D266" s="232" t="s">
        <v>139</v>
      </c>
      <c r="E266" s="233" t="s">
        <v>331</v>
      </c>
      <c r="F266" s="234" t="s">
        <v>332</v>
      </c>
      <c r="G266" s="235" t="s">
        <v>154</v>
      </c>
      <c r="H266" s="236">
        <v>7</v>
      </c>
      <c r="I266" s="237"/>
      <c r="J266" s="238">
        <f>ROUND(I266*H266,2)</f>
        <v>0</v>
      </c>
      <c r="K266" s="234" t="s">
        <v>143</v>
      </c>
      <c r="L266" s="44"/>
      <c r="M266" s="239" t="s">
        <v>1</v>
      </c>
      <c r="N266" s="240" t="s">
        <v>41</v>
      </c>
      <c r="O266" s="92"/>
      <c r="P266" s="241">
        <f>O266*H266</f>
        <v>0</v>
      </c>
      <c r="Q266" s="241">
        <v>0</v>
      </c>
      <c r="R266" s="241">
        <f>Q266*H266</f>
        <v>0</v>
      </c>
      <c r="S266" s="241">
        <v>0</v>
      </c>
      <c r="T266" s="24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3" t="s">
        <v>189</v>
      </c>
      <c r="AT266" s="243" t="s">
        <v>139</v>
      </c>
      <c r="AU266" s="243" t="s">
        <v>145</v>
      </c>
      <c r="AY266" s="17" t="s">
        <v>136</v>
      </c>
      <c r="BE266" s="244">
        <f>IF(N266="základní",J266,0)</f>
        <v>0</v>
      </c>
      <c r="BF266" s="244">
        <f>IF(N266="snížená",J266,0)</f>
        <v>0</v>
      </c>
      <c r="BG266" s="244">
        <f>IF(N266="zákl. přenesená",J266,0)</f>
        <v>0</v>
      </c>
      <c r="BH266" s="244">
        <f>IF(N266="sníž. přenesená",J266,0)</f>
        <v>0</v>
      </c>
      <c r="BI266" s="244">
        <f>IF(N266="nulová",J266,0)</f>
        <v>0</v>
      </c>
      <c r="BJ266" s="17" t="s">
        <v>146</v>
      </c>
      <c r="BK266" s="244">
        <f>ROUND(I266*H266,2)</f>
        <v>0</v>
      </c>
      <c r="BL266" s="17" t="s">
        <v>189</v>
      </c>
      <c r="BM266" s="243" t="s">
        <v>333</v>
      </c>
    </row>
    <row r="267" s="2" customFormat="1" ht="16.5" customHeight="1">
      <c r="A267" s="38"/>
      <c r="B267" s="39"/>
      <c r="C267" s="278" t="s">
        <v>334</v>
      </c>
      <c r="D267" s="278" t="s">
        <v>212</v>
      </c>
      <c r="E267" s="279" t="s">
        <v>335</v>
      </c>
      <c r="F267" s="280" t="s">
        <v>336</v>
      </c>
      <c r="G267" s="281" t="s">
        <v>337</v>
      </c>
      <c r="H267" s="282">
        <v>0.94399999999999995</v>
      </c>
      <c r="I267" s="283"/>
      <c r="J267" s="284">
        <f>ROUND(I267*H267,2)</f>
        <v>0</v>
      </c>
      <c r="K267" s="280" t="s">
        <v>143</v>
      </c>
      <c r="L267" s="285"/>
      <c r="M267" s="286" t="s">
        <v>1</v>
      </c>
      <c r="N267" s="287" t="s">
        <v>41</v>
      </c>
      <c r="O267" s="92"/>
      <c r="P267" s="241">
        <f>O267*H267</f>
        <v>0</v>
      </c>
      <c r="Q267" s="241">
        <v>0.001</v>
      </c>
      <c r="R267" s="241">
        <f>Q267*H267</f>
        <v>0.00094399999999999996</v>
      </c>
      <c r="S267" s="241">
        <v>0</v>
      </c>
      <c r="T267" s="24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3" t="s">
        <v>225</v>
      </c>
      <c r="AT267" s="243" t="s">
        <v>212</v>
      </c>
      <c r="AU267" s="243" t="s">
        <v>145</v>
      </c>
      <c r="AY267" s="17" t="s">
        <v>136</v>
      </c>
      <c r="BE267" s="244">
        <f>IF(N267="základní",J267,0)</f>
        <v>0</v>
      </c>
      <c r="BF267" s="244">
        <f>IF(N267="snížená",J267,0)</f>
        <v>0</v>
      </c>
      <c r="BG267" s="244">
        <f>IF(N267="zákl. přenesená",J267,0)</f>
        <v>0</v>
      </c>
      <c r="BH267" s="244">
        <f>IF(N267="sníž. přenesená",J267,0)</f>
        <v>0</v>
      </c>
      <c r="BI267" s="244">
        <f>IF(N267="nulová",J267,0)</f>
        <v>0</v>
      </c>
      <c r="BJ267" s="17" t="s">
        <v>146</v>
      </c>
      <c r="BK267" s="244">
        <f>ROUND(I267*H267,2)</f>
        <v>0</v>
      </c>
      <c r="BL267" s="17" t="s">
        <v>189</v>
      </c>
      <c r="BM267" s="243" t="s">
        <v>338</v>
      </c>
    </row>
    <row r="268" s="13" customFormat="1">
      <c r="A268" s="13"/>
      <c r="B268" s="245"/>
      <c r="C268" s="246"/>
      <c r="D268" s="247" t="s">
        <v>156</v>
      </c>
      <c r="E268" s="248" t="s">
        <v>1</v>
      </c>
      <c r="F268" s="249" t="s">
        <v>339</v>
      </c>
      <c r="G268" s="246"/>
      <c r="H268" s="250">
        <v>0.94399999999999995</v>
      </c>
      <c r="I268" s="251"/>
      <c r="J268" s="246"/>
      <c r="K268" s="246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156</v>
      </c>
      <c r="AU268" s="256" t="s">
        <v>145</v>
      </c>
      <c r="AV268" s="13" t="s">
        <v>145</v>
      </c>
      <c r="AW268" s="13" t="s">
        <v>30</v>
      </c>
      <c r="AX268" s="13" t="s">
        <v>73</v>
      </c>
      <c r="AY268" s="256" t="s">
        <v>136</v>
      </c>
    </row>
    <row r="269" s="14" customFormat="1">
      <c r="A269" s="14"/>
      <c r="B269" s="257"/>
      <c r="C269" s="258"/>
      <c r="D269" s="247" t="s">
        <v>156</v>
      </c>
      <c r="E269" s="259" t="s">
        <v>1</v>
      </c>
      <c r="F269" s="260" t="s">
        <v>159</v>
      </c>
      <c r="G269" s="258"/>
      <c r="H269" s="261">
        <v>0.94399999999999995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156</v>
      </c>
      <c r="AU269" s="267" t="s">
        <v>145</v>
      </c>
      <c r="AV269" s="14" t="s">
        <v>144</v>
      </c>
      <c r="AW269" s="14" t="s">
        <v>30</v>
      </c>
      <c r="AX269" s="14" t="s">
        <v>79</v>
      </c>
      <c r="AY269" s="267" t="s">
        <v>136</v>
      </c>
    </row>
    <row r="270" s="2" customFormat="1" ht="21.75" customHeight="1">
      <c r="A270" s="38"/>
      <c r="B270" s="39"/>
      <c r="C270" s="232" t="s">
        <v>248</v>
      </c>
      <c r="D270" s="232" t="s">
        <v>139</v>
      </c>
      <c r="E270" s="233" t="s">
        <v>340</v>
      </c>
      <c r="F270" s="234" t="s">
        <v>341</v>
      </c>
      <c r="G270" s="235" t="s">
        <v>300</v>
      </c>
      <c r="H270" s="236">
        <v>0.033000000000000002</v>
      </c>
      <c r="I270" s="237"/>
      <c r="J270" s="238">
        <f>ROUND(I270*H270,2)</f>
        <v>0</v>
      </c>
      <c r="K270" s="234" t="s">
        <v>143</v>
      </c>
      <c r="L270" s="44"/>
      <c r="M270" s="239" t="s">
        <v>1</v>
      </c>
      <c r="N270" s="240" t="s">
        <v>41</v>
      </c>
      <c r="O270" s="92"/>
      <c r="P270" s="241">
        <f>O270*H270</f>
        <v>0</v>
      </c>
      <c r="Q270" s="241">
        <v>0</v>
      </c>
      <c r="R270" s="241">
        <f>Q270*H270</f>
        <v>0</v>
      </c>
      <c r="S270" s="241">
        <v>0</v>
      </c>
      <c r="T270" s="24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3" t="s">
        <v>189</v>
      </c>
      <c r="AT270" s="243" t="s">
        <v>139</v>
      </c>
      <c r="AU270" s="243" t="s">
        <v>145</v>
      </c>
      <c r="AY270" s="17" t="s">
        <v>136</v>
      </c>
      <c r="BE270" s="244">
        <f>IF(N270="základní",J270,0)</f>
        <v>0</v>
      </c>
      <c r="BF270" s="244">
        <f>IF(N270="snížená",J270,0)</f>
        <v>0</v>
      </c>
      <c r="BG270" s="244">
        <f>IF(N270="zákl. přenesená",J270,0)</f>
        <v>0</v>
      </c>
      <c r="BH270" s="244">
        <f>IF(N270="sníž. přenesená",J270,0)</f>
        <v>0</v>
      </c>
      <c r="BI270" s="244">
        <f>IF(N270="nulová",J270,0)</f>
        <v>0</v>
      </c>
      <c r="BJ270" s="17" t="s">
        <v>146</v>
      </c>
      <c r="BK270" s="244">
        <f>ROUND(I270*H270,2)</f>
        <v>0</v>
      </c>
      <c r="BL270" s="17" t="s">
        <v>189</v>
      </c>
      <c r="BM270" s="243" t="s">
        <v>342</v>
      </c>
    </row>
    <row r="271" s="12" customFormat="1" ht="22.8" customHeight="1">
      <c r="A271" s="12"/>
      <c r="B271" s="216"/>
      <c r="C271" s="217"/>
      <c r="D271" s="218" t="s">
        <v>72</v>
      </c>
      <c r="E271" s="230" t="s">
        <v>343</v>
      </c>
      <c r="F271" s="230" t="s">
        <v>344</v>
      </c>
      <c r="G271" s="217"/>
      <c r="H271" s="217"/>
      <c r="I271" s="220"/>
      <c r="J271" s="231">
        <f>BK271</f>
        <v>0</v>
      </c>
      <c r="K271" s="217"/>
      <c r="L271" s="222"/>
      <c r="M271" s="223"/>
      <c r="N271" s="224"/>
      <c r="O271" s="224"/>
      <c r="P271" s="225">
        <f>SUM(P272:P273)</f>
        <v>0</v>
      </c>
      <c r="Q271" s="224"/>
      <c r="R271" s="225">
        <f>SUM(R272:R273)</f>
        <v>0</v>
      </c>
      <c r="S271" s="224"/>
      <c r="T271" s="226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7" t="s">
        <v>145</v>
      </c>
      <c r="AT271" s="228" t="s">
        <v>72</v>
      </c>
      <c r="AU271" s="228" t="s">
        <v>79</v>
      </c>
      <c r="AY271" s="227" t="s">
        <v>136</v>
      </c>
      <c r="BK271" s="229">
        <f>SUM(BK272:BK273)</f>
        <v>0</v>
      </c>
    </row>
    <row r="272" s="2" customFormat="1" ht="21.75" customHeight="1">
      <c r="A272" s="38"/>
      <c r="B272" s="39"/>
      <c r="C272" s="232" t="s">
        <v>345</v>
      </c>
      <c r="D272" s="232" t="s">
        <v>139</v>
      </c>
      <c r="E272" s="233" t="s">
        <v>346</v>
      </c>
      <c r="F272" s="234" t="s">
        <v>347</v>
      </c>
      <c r="G272" s="235" t="s">
        <v>154</v>
      </c>
      <c r="H272" s="236">
        <v>66.310000000000002</v>
      </c>
      <c r="I272" s="237"/>
      <c r="J272" s="238">
        <f>ROUND(I272*H272,2)</f>
        <v>0</v>
      </c>
      <c r="K272" s="234" t="s">
        <v>143</v>
      </c>
      <c r="L272" s="44"/>
      <c r="M272" s="239" t="s">
        <v>1</v>
      </c>
      <c r="N272" s="240" t="s">
        <v>41</v>
      </c>
      <c r="O272" s="92"/>
      <c r="P272" s="241">
        <f>O272*H272</f>
        <v>0</v>
      </c>
      <c r="Q272" s="241">
        <v>0</v>
      </c>
      <c r="R272" s="241">
        <f>Q272*H272</f>
        <v>0</v>
      </c>
      <c r="S272" s="241">
        <v>0</v>
      </c>
      <c r="T272" s="24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3" t="s">
        <v>189</v>
      </c>
      <c r="AT272" s="243" t="s">
        <v>139</v>
      </c>
      <c r="AU272" s="243" t="s">
        <v>145</v>
      </c>
      <c r="AY272" s="17" t="s">
        <v>136</v>
      </c>
      <c r="BE272" s="244">
        <f>IF(N272="základní",J272,0)</f>
        <v>0</v>
      </c>
      <c r="BF272" s="244">
        <f>IF(N272="snížená",J272,0)</f>
        <v>0</v>
      </c>
      <c r="BG272" s="244">
        <f>IF(N272="zákl. přenesená",J272,0)</f>
        <v>0</v>
      </c>
      <c r="BH272" s="244">
        <f>IF(N272="sníž. přenesená",J272,0)</f>
        <v>0</v>
      </c>
      <c r="BI272" s="244">
        <f>IF(N272="nulová",J272,0)</f>
        <v>0</v>
      </c>
      <c r="BJ272" s="17" t="s">
        <v>146</v>
      </c>
      <c r="BK272" s="244">
        <f>ROUND(I272*H272,2)</f>
        <v>0</v>
      </c>
      <c r="BL272" s="17" t="s">
        <v>189</v>
      </c>
      <c r="BM272" s="243" t="s">
        <v>348</v>
      </c>
    </row>
    <row r="273" s="2" customFormat="1" ht="21.75" customHeight="1">
      <c r="A273" s="38"/>
      <c r="B273" s="39"/>
      <c r="C273" s="232" t="s">
        <v>251</v>
      </c>
      <c r="D273" s="232" t="s">
        <v>139</v>
      </c>
      <c r="E273" s="233" t="s">
        <v>349</v>
      </c>
      <c r="F273" s="234" t="s">
        <v>350</v>
      </c>
      <c r="G273" s="235" t="s">
        <v>300</v>
      </c>
      <c r="H273" s="236">
        <v>0.02</v>
      </c>
      <c r="I273" s="237"/>
      <c r="J273" s="238">
        <f>ROUND(I273*H273,2)</f>
        <v>0</v>
      </c>
      <c r="K273" s="234" t="s">
        <v>143</v>
      </c>
      <c r="L273" s="44"/>
      <c r="M273" s="239" t="s">
        <v>1</v>
      </c>
      <c r="N273" s="240" t="s">
        <v>41</v>
      </c>
      <c r="O273" s="92"/>
      <c r="P273" s="241">
        <f>O273*H273</f>
        <v>0</v>
      </c>
      <c r="Q273" s="241">
        <v>0</v>
      </c>
      <c r="R273" s="241">
        <f>Q273*H273</f>
        <v>0</v>
      </c>
      <c r="S273" s="241">
        <v>0</v>
      </c>
      <c r="T273" s="24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3" t="s">
        <v>189</v>
      </c>
      <c r="AT273" s="243" t="s">
        <v>139</v>
      </c>
      <c r="AU273" s="243" t="s">
        <v>145</v>
      </c>
      <c r="AY273" s="17" t="s">
        <v>136</v>
      </c>
      <c r="BE273" s="244">
        <f>IF(N273="základní",J273,0)</f>
        <v>0</v>
      </c>
      <c r="BF273" s="244">
        <f>IF(N273="snížená",J273,0)</f>
        <v>0</v>
      </c>
      <c r="BG273" s="244">
        <f>IF(N273="zákl. přenesená",J273,0)</f>
        <v>0</v>
      </c>
      <c r="BH273" s="244">
        <f>IF(N273="sníž. přenesená",J273,0)</f>
        <v>0</v>
      </c>
      <c r="BI273" s="244">
        <f>IF(N273="nulová",J273,0)</f>
        <v>0</v>
      </c>
      <c r="BJ273" s="17" t="s">
        <v>146</v>
      </c>
      <c r="BK273" s="244">
        <f>ROUND(I273*H273,2)</f>
        <v>0</v>
      </c>
      <c r="BL273" s="17" t="s">
        <v>189</v>
      </c>
      <c r="BM273" s="243" t="s">
        <v>351</v>
      </c>
    </row>
    <row r="274" s="12" customFormat="1" ht="22.8" customHeight="1">
      <c r="A274" s="12"/>
      <c r="B274" s="216"/>
      <c r="C274" s="217"/>
      <c r="D274" s="218" t="s">
        <v>72</v>
      </c>
      <c r="E274" s="230" t="s">
        <v>352</v>
      </c>
      <c r="F274" s="230" t="s">
        <v>353</v>
      </c>
      <c r="G274" s="217"/>
      <c r="H274" s="217"/>
      <c r="I274" s="220"/>
      <c r="J274" s="231">
        <f>BK274</f>
        <v>0</v>
      </c>
      <c r="K274" s="217"/>
      <c r="L274" s="222"/>
      <c r="M274" s="223"/>
      <c r="N274" s="224"/>
      <c r="O274" s="224"/>
      <c r="P274" s="225">
        <f>SUM(P275:P284)</f>
        <v>0</v>
      </c>
      <c r="Q274" s="224"/>
      <c r="R274" s="225">
        <f>SUM(R275:R284)</f>
        <v>0.097729999999999997</v>
      </c>
      <c r="S274" s="224"/>
      <c r="T274" s="226">
        <f>SUM(T275:T284)</f>
        <v>0.00084000000000000003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7" t="s">
        <v>145</v>
      </c>
      <c r="AT274" s="228" t="s">
        <v>72</v>
      </c>
      <c r="AU274" s="228" t="s">
        <v>79</v>
      </c>
      <c r="AY274" s="227" t="s">
        <v>136</v>
      </c>
      <c r="BK274" s="229">
        <f>SUM(BK275:BK284)</f>
        <v>0</v>
      </c>
    </row>
    <row r="275" s="2" customFormat="1" ht="16.5" customHeight="1">
      <c r="A275" s="38"/>
      <c r="B275" s="39"/>
      <c r="C275" s="232" t="s">
        <v>354</v>
      </c>
      <c r="D275" s="232" t="s">
        <v>139</v>
      </c>
      <c r="E275" s="233" t="s">
        <v>355</v>
      </c>
      <c r="F275" s="234" t="s">
        <v>356</v>
      </c>
      <c r="G275" s="235" t="s">
        <v>142</v>
      </c>
      <c r="H275" s="236">
        <v>2</v>
      </c>
      <c r="I275" s="237"/>
      <c r="J275" s="238">
        <f>ROUND(I275*H275,2)</f>
        <v>0</v>
      </c>
      <c r="K275" s="234" t="s">
        <v>143</v>
      </c>
      <c r="L275" s="44"/>
      <c r="M275" s="239" t="s">
        <v>1</v>
      </c>
      <c r="N275" s="240" t="s">
        <v>41</v>
      </c>
      <c r="O275" s="92"/>
      <c r="P275" s="241">
        <f>O275*H275</f>
        <v>0</v>
      </c>
      <c r="Q275" s="241">
        <v>0.00058</v>
      </c>
      <c r="R275" s="241">
        <f>Q275*H275</f>
        <v>0.00116</v>
      </c>
      <c r="S275" s="241">
        <v>0.00042000000000000002</v>
      </c>
      <c r="T275" s="242">
        <f>S275*H275</f>
        <v>0.00084000000000000003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3" t="s">
        <v>189</v>
      </c>
      <c r="AT275" s="243" t="s">
        <v>139</v>
      </c>
      <c r="AU275" s="243" t="s">
        <v>145</v>
      </c>
      <c r="AY275" s="17" t="s">
        <v>136</v>
      </c>
      <c r="BE275" s="244">
        <f>IF(N275="základní",J275,0)</f>
        <v>0</v>
      </c>
      <c r="BF275" s="244">
        <f>IF(N275="snížená",J275,0)</f>
        <v>0</v>
      </c>
      <c r="BG275" s="244">
        <f>IF(N275="zákl. přenesená",J275,0)</f>
        <v>0</v>
      </c>
      <c r="BH275" s="244">
        <f>IF(N275="sníž. přenesená",J275,0)</f>
        <v>0</v>
      </c>
      <c r="BI275" s="244">
        <f>IF(N275="nulová",J275,0)</f>
        <v>0</v>
      </c>
      <c r="BJ275" s="17" t="s">
        <v>146</v>
      </c>
      <c r="BK275" s="244">
        <f>ROUND(I275*H275,2)</f>
        <v>0</v>
      </c>
      <c r="BL275" s="17" t="s">
        <v>189</v>
      </c>
      <c r="BM275" s="243" t="s">
        <v>357</v>
      </c>
    </row>
    <row r="276" s="2" customFormat="1" ht="16.5" customHeight="1">
      <c r="A276" s="38"/>
      <c r="B276" s="39"/>
      <c r="C276" s="232" t="s">
        <v>259</v>
      </c>
      <c r="D276" s="232" t="s">
        <v>139</v>
      </c>
      <c r="E276" s="233" t="s">
        <v>358</v>
      </c>
      <c r="F276" s="234" t="s">
        <v>359</v>
      </c>
      <c r="G276" s="235" t="s">
        <v>201</v>
      </c>
      <c r="H276" s="236">
        <v>5</v>
      </c>
      <c r="I276" s="237"/>
      <c r="J276" s="238">
        <f>ROUND(I276*H276,2)</f>
        <v>0</v>
      </c>
      <c r="K276" s="234" t="s">
        <v>143</v>
      </c>
      <c r="L276" s="44"/>
      <c r="M276" s="239" t="s">
        <v>1</v>
      </c>
      <c r="N276" s="240" t="s">
        <v>41</v>
      </c>
      <c r="O276" s="92"/>
      <c r="P276" s="241">
        <f>O276*H276</f>
        <v>0</v>
      </c>
      <c r="Q276" s="241">
        <v>0.00142</v>
      </c>
      <c r="R276" s="241">
        <f>Q276*H276</f>
        <v>0.0071000000000000004</v>
      </c>
      <c r="S276" s="241">
        <v>0</v>
      </c>
      <c r="T276" s="24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3" t="s">
        <v>189</v>
      </c>
      <c r="AT276" s="243" t="s">
        <v>139</v>
      </c>
      <c r="AU276" s="243" t="s">
        <v>145</v>
      </c>
      <c r="AY276" s="17" t="s">
        <v>136</v>
      </c>
      <c r="BE276" s="244">
        <f>IF(N276="základní",J276,0)</f>
        <v>0</v>
      </c>
      <c r="BF276" s="244">
        <f>IF(N276="snížená",J276,0)</f>
        <v>0</v>
      </c>
      <c r="BG276" s="244">
        <f>IF(N276="zákl. přenesená",J276,0)</f>
        <v>0</v>
      </c>
      <c r="BH276" s="244">
        <f>IF(N276="sníž. přenesená",J276,0)</f>
        <v>0</v>
      </c>
      <c r="BI276" s="244">
        <f>IF(N276="nulová",J276,0)</f>
        <v>0</v>
      </c>
      <c r="BJ276" s="17" t="s">
        <v>146</v>
      </c>
      <c r="BK276" s="244">
        <f>ROUND(I276*H276,2)</f>
        <v>0</v>
      </c>
      <c r="BL276" s="17" t="s">
        <v>189</v>
      </c>
      <c r="BM276" s="243" t="s">
        <v>360</v>
      </c>
    </row>
    <row r="277" s="2" customFormat="1" ht="16.5" customHeight="1">
      <c r="A277" s="38"/>
      <c r="B277" s="39"/>
      <c r="C277" s="232" t="s">
        <v>361</v>
      </c>
      <c r="D277" s="232" t="s">
        <v>139</v>
      </c>
      <c r="E277" s="233" t="s">
        <v>362</v>
      </c>
      <c r="F277" s="234" t="s">
        <v>363</v>
      </c>
      <c r="G277" s="235" t="s">
        <v>201</v>
      </c>
      <c r="H277" s="236">
        <v>9</v>
      </c>
      <c r="I277" s="237"/>
      <c r="J277" s="238">
        <f>ROUND(I277*H277,2)</f>
        <v>0</v>
      </c>
      <c r="K277" s="234" t="s">
        <v>143</v>
      </c>
      <c r="L277" s="44"/>
      <c r="M277" s="239" t="s">
        <v>1</v>
      </c>
      <c r="N277" s="240" t="s">
        <v>41</v>
      </c>
      <c r="O277" s="92"/>
      <c r="P277" s="241">
        <f>O277*H277</f>
        <v>0</v>
      </c>
      <c r="Q277" s="241">
        <v>0.0074400000000000004</v>
      </c>
      <c r="R277" s="241">
        <f>Q277*H277</f>
        <v>0.066960000000000006</v>
      </c>
      <c r="S277" s="241">
        <v>0</v>
      </c>
      <c r="T277" s="24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3" t="s">
        <v>189</v>
      </c>
      <c r="AT277" s="243" t="s">
        <v>139</v>
      </c>
      <c r="AU277" s="243" t="s">
        <v>145</v>
      </c>
      <c r="AY277" s="17" t="s">
        <v>136</v>
      </c>
      <c r="BE277" s="244">
        <f>IF(N277="základní",J277,0)</f>
        <v>0</v>
      </c>
      <c r="BF277" s="244">
        <f>IF(N277="snížená",J277,0)</f>
        <v>0</v>
      </c>
      <c r="BG277" s="244">
        <f>IF(N277="zákl. přenesená",J277,0)</f>
        <v>0</v>
      </c>
      <c r="BH277" s="244">
        <f>IF(N277="sníž. přenesená",J277,0)</f>
        <v>0</v>
      </c>
      <c r="BI277" s="244">
        <f>IF(N277="nulová",J277,0)</f>
        <v>0</v>
      </c>
      <c r="BJ277" s="17" t="s">
        <v>146</v>
      </c>
      <c r="BK277" s="244">
        <f>ROUND(I277*H277,2)</f>
        <v>0</v>
      </c>
      <c r="BL277" s="17" t="s">
        <v>189</v>
      </c>
      <c r="BM277" s="243" t="s">
        <v>364</v>
      </c>
    </row>
    <row r="278" s="2" customFormat="1" ht="16.5" customHeight="1">
      <c r="A278" s="38"/>
      <c r="B278" s="39"/>
      <c r="C278" s="232" t="s">
        <v>263</v>
      </c>
      <c r="D278" s="232" t="s">
        <v>139</v>
      </c>
      <c r="E278" s="233" t="s">
        <v>365</v>
      </c>
      <c r="F278" s="234" t="s">
        <v>366</v>
      </c>
      <c r="G278" s="235" t="s">
        <v>201</v>
      </c>
      <c r="H278" s="236">
        <v>8</v>
      </c>
      <c r="I278" s="237"/>
      <c r="J278" s="238">
        <f>ROUND(I278*H278,2)</f>
        <v>0</v>
      </c>
      <c r="K278" s="234" t="s">
        <v>143</v>
      </c>
      <c r="L278" s="44"/>
      <c r="M278" s="239" t="s">
        <v>1</v>
      </c>
      <c r="N278" s="240" t="s">
        <v>41</v>
      </c>
      <c r="O278" s="92"/>
      <c r="P278" s="241">
        <f>O278*H278</f>
        <v>0</v>
      </c>
      <c r="Q278" s="241">
        <v>0.0020100000000000001</v>
      </c>
      <c r="R278" s="241">
        <f>Q278*H278</f>
        <v>0.016080000000000001</v>
      </c>
      <c r="S278" s="241">
        <v>0</v>
      </c>
      <c r="T278" s="24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3" t="s">
        <v>189</v>
      </c>
      <c r="AT278" s="243" t="s">
        <v>139</v>
      </c>
      <c r="AU278" s="243" t="s">
        <v>145</v>
      </c>
      <c r="AY278" s="17" t="s">
        <v>136</v>
      </c>
      <c r="BE278" s="244">
        <f>IF(N278="základní",J278,0)</f>
        <v>0</v>
      </c>
      <c r="BF278" s="244">
        <f>IF(N278="snížená",J278,0)</f>
        <v>0</v>
      </c>
      <c r="BG278" s="244">
        <f>IF(N278="zákl. přenesená",J278,0)</f>
        <v>0</v>
      </c>
      <c r="BH278" s="244">
        <f>IF(N278="sníž. přenesená",J278,0)</f>
        <v>0</v>
      </c>
      <c r="BI278" s="244">
        <f>IF(N278="nulová",J278,0)</f>
        <v>0</v>
      </c>
      <c r="BJ278" s="17" t="s">
        <v>146</v>
      </c>
      <c r="BK278" s="244">
        <f>ROUND(I278*H278,2)</f>
        <v>0</v>
      </c>
      <c r="BL278" s="17" t="s">
        <v>189</v>
      </c>
      <c r="BM278" s="243" t="s">
        <v>367</v>
      </c>
    </row>
    <row r="279" s="2" customFormat="1" ht="16.5" customHeight="1">
      <c r="A279" s="38"/>
      <c r="B279" s="39"/>
      <c r="C279" s="232" t="s">
        <v>368</v>
      </c>
      <c r="D279" s="232" t="s">
        <v>139</v>
      </c>
      <c r="E279" s="233" t="s">
        <v>369</v>
      </c>
      <c r="F279" s="234" t="s">
        <v>370</v>
      </c>
      <c r="G279" s="235" t="s">
        <v>201</v>
      </c>
      <c r="H279" s="236">
        <v>6</v>
      </c>
      <c r="I279" s="237"/>
      <c r="J279" s="238">
        <f>ROUND(I279*H279,2)</f>
        <v>0</v>
      </c>
      <c r="K279" s="234" t="s">
        <v>143</v>
      </c>
      <c r="L279" s="44"/>
      <c r="M279" s="239" t="s">
        <v>1</v>
      </c>
      <c r="N279" s="240" t="s">
        <v>41</v>
      </c>
      <c r="O279" s="92"/>
      <c r="P279" s="241">
        <f>O279*H279</f>
        <v>0</v>
      </c>
      <c r="Q279" s="241">
        <v>0.00048000000000000001</v>
      </c>
      <c r="R279" s="241">
        <f>Q279*H279</f>
        <v>0.0028800000000000002</v>
      </c>
      <c r="S279" s="241">
        <v>0</v>
      </c>
      <c r="T279" s="24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3" t="s">
        <v>189</v>
      </c>
      <c r="AT279" s="243" t="s">
        <v>139</v>
      </c>
      <c r="AU279" s="243" t="s">
        <v>145</v>
      </c>
      <c r="AY279" s="17" t="s">
        <v>136</v>
      </c>
      <c r="BE279" s="244">
        <f>IF(N279="základní",J279,0)</f>
        <v>0</v>
      </c>
      <c r="BF279" s="244">
        <f>IF(N279="snížená",J279,0)</f>
        <v>0</v>
      </c>
      <c r="BG279" s="244">
        <f>IF(N279="zákl. přenesená",J279,0)</f>
        <v>0</v>
      </c>
      <c r="BH279" s="244">
        <f>IF(N279="sníž. přenesená",J279,0)</f>
        <v>0</v>
      </c>
      <c r="BI279" s="244">
        <f>IF(N279="nulová",J279,0)</f>
        <v>0</v>
      </c>
      <c r="BJ279" s="17" t="s">
        <v>146</v>
      </c>
      <c r="BK279" s="244">
        <f>ROUND(I279*H279,2)</f>
        <v>0</v>
      </c>
      <c r="BL279" s="17" t="s">
        <v>189</v>
      </c>
      <c r="BM279" s="243" t="s">
        <v>371</v>
      </c>
    </row>
    <row r="280" s="2" customFormat="1" ht="16.5" customHeight="1">
      <c r="A280" s="38"/>
      <c r="B280" s="39"/>
      <c r="C280" s="232" t="s">
        <v>267</v>
      </c>
      <c r="D280" s="232" t="s">
        <v>139</v>
      </c>
      <c r="E280" s="233" t="s">
        <v>372</v>
      </c>
      <c r="F280" s="234" t="s">
        <v>373</v>
      </c>
      <c r="G280" s="235" t="s">
        <v>201</v>
      </c>
      <c r="H280" s="236">
        <v>5</v>
      </c>
      <c r="I280" s="237"/>
      <c r="J280" s="238">
        <f>ROUND(I280*H280,2)</f>
        <v>0</v>
      </c>
      <c r="K280" s="234" t="s">
        <v>143</v>
      </c>
      <c r="L280" s="44"/>
      <c r="M280" s="239" t="s">
        <v>1</v>
      </c>
      <c r="N280" s="240" t="s">
        <v>41</v>
      </c>
      <c r="O280" s="92"/>
      <c r="P280" s="241">
        <f>O280*H280</f>
        <v>0</v>
      </c>
      <c r="Q280" s="241">
        <v>0.00071000000000000002</v>
      </c>
      <c r="R280" s="241">
        <f>Q280*H280</f>
        <v>0.0035500000000000002</v>
      </c>
      <c r="S280" s="241">
        <v>0</v>
      </c>
      <c r="T280" s="24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3" t="s">
        <v>189</v>
      </c>
      <c r="AT280" s="243" t="s">
        <v>139</v>
      </c>
      <c r="AU280" s="243" t="s">
        <v>145</v>
      </c>
      <c r="AY280" s="17" t="s">
        <v>136</v>
      </c>
      <c r="BE280" s="244">
        <f>IF(N280="základní",J280,0)</f>
        <v>0</v>
      </c>
      <c r="BF280" s="244">
        <f>IF(N280="snížená",J280,0)</f>
        <v>0</v>
      </c>
      <c r="BG280" s="244">
        <f>IF(N280="zákl. přenesená",J280,0)</f>
        <v>0</v>
      </c>
      <c r="BH280" s="244">
        <f>IF(N280="sníž. přenesená",J280,0)</f>
        <v>0</v>
      </c>
      <c r="BI280" s="244">
        <f>IF(N280="nulová",J280,0)</f>
        <v>0</v>
      </c>
      <c r="BJ280" s="17" t="s">
        <v>146</v>
      </c>
      <c r="BK280" s="244">
        <f>ROUND(I280*H280,2)</f>
        <v>0</v>
      </c>
      <c r="BL280" s="17" t="s">
        <v>189</v>
      </c>
      <c r="BM280" s="243" t="s">
        <v>374</v>
      </c>
    </row>
    <row r="281" s="2" customFormat="1" ht="16.5" customHeight="1">
      <c r="A281" s="38"/>
      <c r="B281" s="39"/>
      <c r="C281" s="232" t="s">
        <v>375</v>
      </c>
      <c r="D281" s="232" t="s">
        <v>139</v>
      </c>
      <c r="E281" s="233" t="s">
        <v>376</v>
      </c>
      <c r="F281" s="234" t="s">
        <v>377</v>
      </c>
      <c r="G281" s="235" t="s">
        <v>142</v>
      </c>
      <c r="H281" s="236">
        <v>3</v>
      </c>
      <c r="I281" s="237"/>
      <c r="J281" s="238">
        <f>ROUND(I281*H281,2)</f>
        <v>0</v>
      </c>
      <c r="K281" s="234" t="s">
        <v>143</v>
      </c>
      <c r="L281" s="44"/>
      <c r="M281" s="239" t="s">
        <v>1</v>
      </c>
      <c r="N281" s="240" t="s">
        <v>41</v>
      </c>
      <c r="O281" s="92"/>
      <c r="P281" s="241">
        <f>O281*H281</f>
        <v>0</v>
      </c>
      <c r="Q281" s="241">
        <v>0</v>
      </c>
      <c r="R281" s="241">
        <f>Q281*H281</f>
        <v>0</v>
      </c>
      <c r="S281" s="241">
        <v>0</v>
      </c>
      <c r="T281" s="24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3" t="s">
        <v>189</v>
      </c>
      <c r="AT281" s="243" t="s">
        <v>139</v>
      </c>
      <c r="AU281" s="243" t="s">
        <v>145</v>
      </c>
      <c r="AY281" s="17" t="s">
        <v>136</v>
      </c>
      <c r="BE281" s="244">
        <f>IF(N281="základní",J281,0)</f>
        <v>0</v>
      </c>
      <c r="BF281" s="244">
        <f>IF(N281="snížená",J281,0)</f>
        <v>0</v>
      </c>
      <c r="BG281" s="244">
        <f>IF(N281="zákl. přenesená",J281,0)</f>
        <v>0</v>
      </c>
      <c r="BH281" s="244">
        <f>IF(N281="sníž. přenesená",J281,0)</f>
        <v>0</v>
      </c>
      <c r="BI281" s="244">
        <f>IF(N281="nulová",J281,0)</f>
        <v>0</v>
      </c>
      <c r="BJ281" s="17" t="s">
        <v>146</v>
      </c>
      <c r="BK281" s="244">
        <f>ROUND(I281*H281,2)</f>
        <v>0</v>
      </c>
      <c r="BL281" s="17" t="s">
        <v>189</v>
      </c>
      <c r="BM281" s="243" t="s">
        <v>378</v>
      </c>
    </row>
    <row r="282" s="2" customFormat="1" ht="16.5" customHeight="1">
      <c r="A282" s="38"/>
      <c r="B282" s="39"/>
      <c r="C282" s="232" t="s">
        <v>270</v>
      </c>
      <c r="D282" s="232" t="s">
        <v>139</v>
      </c>
      <c r="E282" s="233" t="s">
        <v>379</v>
      </c>
      <c r="F282" s="234" t="s">
        <v>380</v>
      </c>
      <c r="G282" s="235" t="s">
        <v>142</v>
      </c>
      <c r="H282" s="236">
        <v>1</v>
      </c>
      <c r="I282" s="237"/>
      <c r="J282" s="238">
        <f>ROUND(I282*H282,2)</f>
        <v>0</v>
      </c>
      <c r="K282" s="234" t="s">
        <v>143</v>
      </c>
      <c r="L282" s="44"/>
      <c r="M282" s="239" t="s">
        <v>1</v>
      </c>
      <c r="N282" s="240" t="s">
        <v>41</v>
      </c>
      <c r="O282" s="92"/>
      <c r="P282" s="241">
        <f>O282*H282</f>
        <v>0</v>
      </c>
      <c r="Q282" s="241">
        <v>0</v>
      </c>
      <c r="R282" s="241">
        <f>Q282*H282</f>
        <v>0</v>
      </c>
      <c r="S282" s="241">
        <v>0</v>
      </c>
      <c r="T282" s="24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3" t="s">
        <v>189</v>
      </c>
      <c r="AT282" s="243" t="s">
        <v>139</v>
      </c>
      <c r="AU282" s="243" t="s">
        <v>145</v>
      </c>
      <c r="AY282" s="17" t="s">
        <v>136</v>
      </c>
      <c r="BE282" s="244">
        <f>IF(N282="základní",J282,0)</f>
        <v>0</v>
      </c>
      <c r="BF282" s="244">
        <f>IF(N282="snížená",J282,0)</f>
        <v>0</v>
      </c>
      <c r="BG282" s="244">
        <f>IF(N282="zákl. přenesená",J282,0)</f>
        <v>0</v>
      </c>
      <c r="BH282" s="244">
        <f>IF(N282="sníž. přenesená",J282,0)</f>
        <v>0</v>
      </c>
      <c r="BI282" s="244">
        <f>IF(N282="nulová",J282,0)</f>
        <v>0</v>
      </c>
      <c r="BJ282" s="17" t="s">
        <v>146</v>
      </c>
      <c r="BK282" s="244">
        <f>ROUND(I282*H282,2)</f>
        <v>0</v>
      </c>
      <c r="BL282" s="17" t="s">
        <v>189</v>
      </c>
      <c r="BM282" s="243" t="s">
        <v>381</v>
      </c>
    </row>
    <row r="283" s="2" customFormat="1" ht="16.5" customHeight="1">
      <c r="A283" s="38"/>
      <c r="B283" s="39"/>
      <c r="C283" s="232" t="s">
        <v>382</v>
      </c>
      <c r="D283" s="232" t="s">
        <v>139</v>
      </c>
      <c r="E283" s="233" t="s">
        <v>383</v>
      </c>
      <c r="F283" s="234" t="s">
        <v>384</v>
      </c>
      <c r="G283" s="235" t="s">
        <v>201</v>
      </c>
      <c r="H283" s="236">
        <v>33</v>
      </c>
      <c r="I283" s="237"/>
      <c r="J283" s="238">
        <f>ROUND(I283*H283,2)</f>
        <v>0</v>
      </c>
      <c r="K283" s="234" t="s">
        <v>143</v>
      </c>
      <c r="L283" s="44"/>
      <c r="M283" s="239" t="s">
        <v>1</v>
      </c>
      <c r="N283" s="240" t="s">
        <v>41</v>
      </c>
      <c r="O283" s="92"/>
      <c r="P283" s="241">
        <f>O283*H283</f>
        <v>0</v>
      </c>
      <c r="Q283" s="241">
        <v>0</v>
      </c>
      <c r="R283" s="241">
        <f>Q283*H283</f>
        <v>0</v>
      </c>
      <c r="S283" s="241">
        <v>0</v>
      </c>
      <c r="T283" s="24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3" t="s">
        <v>189</v>
      </c>
      <c r="AT283" s="243" t="s">
        <v>139</v>
      </c>
      <c r="AU283" s="243" t="s">
        <v>145</v>
      </c>
      <c r="AY283" s="17" t="s">
        <v>136</v>
      </c>
      <c r="BE283" s="244">
        <f>IF(N283="základní",J283,0)</f>
        <v>0</v>
      </c>
      <c r="BF283" s="244">
        <f>IF(N283="snížená",J283,0)</f>
        <v>0</v>
      </c>
      <c r="BG283" s="244">
        <f>IF(N283="zákl. přenesená",J283,0)</f>
        <v>0</v>
      </c>
      <c r="BH283" s="244">
        <f>IF(N283="sníž. přenesená",J283,0)</f>
        <v>0</v>
      </c>
      <c r="BI283" s="244">
        <f>IF(N283="nulová",J283,0)</f>
        <v>0</v>
      </c>
      <c r="BJ283" s="17" t="s">
        <v>146</v>
      </c>
      <c r="BK283" s="244">
        <f>ROUND(I283*H283,2)</f>
        <v>0</v>
      </c>
      <c r="BL283" s="17" t="s">
        <v>189</v>
      </c>
      <c r="BM283" s="243" t="s">
        <v>385</v>
      </c>
    </row>
    <row r="284" s="2" customFormat="1" ht="21.75" customHeight="1">
      <c r="A284" s="38"/>
      <c r="B284" s="39"/>
      <c r="C284" s="232" t="s">
        <v>274</v>
      </c>
      <c r="D284" s="232" t="s">
        <v>139</v>
      </c>
      <c r="E284" s="233" t="s">
        <v>386</v>
      </c>
      <c r="F284" s="234" t="s">
        <v>387</v>
      </c>
      <c r="G284" s="235" t="s">
        <v>300</v>
      </c>
      <c r="H284" s="236">
        <v>0.098000000000000004</v>
      </c>
      <c r="I284" s="237"/>
      <c r="J284" s="238">
        <f>ROUND(I284*H284,2)</f>
        <v>0</v>
      </c>
      <c r="K284" s="234" t="s">
        <v>143</v>
      </c>
      <c r="L284" s="44"/>
      <c r="M284" s="239" t="s">
        <v>1</v>
      </c>
      <c r="N284" s="240" t="s">
        <v>41</v>
      </c>
      <c r="O284" s="92"/>
      <c r="P284" s="241">
        <f>O284*H284</f>
        <v>0</v>
      </c>
      <c r="Q284" s="241">
        <v>0</v>
      </c>
      <c r="R284" s="241">
        <f>Q284*H284</f>
        <v>0</v>
      </c>
      <c r="S284" s="241">
        <v>0</v>
      </c>
      <c r="T284" s="24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3" t="s">
        <v>189</v>
      </c>
      <c r="AT284" s="243" t="s">
        <v>139</v>
      </c>
      <c r="AU284" s="243" t="s">
        <v>145</v>
      </c>
      <c r="AY284" s="17" t="s">
        <v>136</v>
      </c>
      <c r="BE284" s="244">
        <f>IF(N284="základní",J284,0)</f>
        <v>0</v>
      </c>
      <c r="BF284" s="244">
        <f>IF(N284="snížená",J284,0)</f>
        <v>0</v>
      </c>
      <c r="BG284" s="244">
        <f>IF(N284="zákl. přenesená",J284,0)</f>
        <v>0</v>
      </c>
      <c r="BH284" s="244">
        <f>IF(N284="sníž. přenesená",J284,0)</f>
        <v>0</v>
      </c>
      <c r="BI284" s="244">
        <f>IF(N284="nulová",J284,0)</f>
        <v>0</v>
      </c>
      <c r="BJ284" s="17" t="s">
        <v>146</v>
      </c>
      <c r="BK284" s="244">
        <f>ROUND(I284*H284,2)</f>
        <v>0</v>
      </c>
      <c r="BL284" s="17" t="s">
        <v>189</v>
      </c>
      <c r="BM284" s="243" t="s">
        <v>388</v>
      </c>
    </row>
    <row r="285" s="12" customFormat="1" ht="22.8" customHeight="1">
      <c r="A285" s="12"/>
      <c r="B285" s="216"/>
      <c r="C285" s="217"/>
      <c r="D285" s="218" t="s">
        <v>72</v>
      </c>
      <c r="E285" s="230" t="s">
        <v>389</v>
      </c>
      <c r="F285" s="230" t="s">
        <v>390</v>
      </c>
      <c r="G285" s="217"/>
      <c r="H285" s="217"/>
      <c r="I285" s="220"/>
      <c r="J285" s="231">
        <f>BK285</f>
        <v>0</v>
      </c>
      <c r="K285" s="217"/>
      <c r="L285" s="222"/>
      <c r="M285" s="223"/>
      <c r="N285" s="224"/>
      <c r="O285" s="224"/>
      <c r="P285" s="225">
        <f>SUM(P286:P309)</f>
        <v>0</v>
      </c>
      <c r="Q285" s="224"/>
      <c r="R285" s="225">
        <f>SUM(R286:R309)</f>
        <v>0.065089999999999995</v>
      </c>
      <c r="S285" s="224"/>
      <c r="T285" s="226">
        <f>SUM(T286:T309)</f>
        <v>0.025559999999999999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7" t="s">
        <v>145</v>
      </c>
      <c r="AT285" s="228" t="s">
        <v>72</v>
      </c>
      <c r="AU285" s="228" t="s">
        <v>79</v>
      </c>
      <c r="AY285" s="227" t="s">
        <v>136</v>
      </c>
      <c r="BK285" s="229">
        <f>SUM(BK286:BK309)</f>
        <v>0</v>
      </c>
    </row>
    <row r="286" s="2" customFormat="1" ht="21.75" customHeight="1">
      <c r="A286" s="38"/>
      <c r="B286" s="39"/>
      <c r="C286" s="232" t="s">
        <v>391</v>
      </c>
      <c r="D286" s="232" t="s">
        <v>139</v>
      </c>
      <c r="E286" s="233" t="s">
        <v>392</v>
      </c>
      <c r="F286" s="234" t="s">
        <v>393</v>
      </c>
      <c r="G286" s="235" t="s">
        <v>201</v>
      </c>
      <c r="H286" s="236">
        <v>12</v>
      </c>
      <c r="I286" s="237"/>
      <c r="J286" s="238">
        <f>ROUND(I286*H286,2)</f>
        <v>0</v>
      </c>
      <c r="K286" s="234" t="s">
        <v>143</v>
      </c>
      <c r="L286" s="44"/>
      <c r="M286" s="239" t="s">
        <v>1</v>
      </c>
      <c r="N286" s="240" t="s">
        <v>41</v>
      </c>
      <c r="O286" s="92"/>
      <c r="P286" s="241">
        <f>O286*H286</f>
        <v>0</v>
      </c>
      <c r="Q286" s="241">
        <v>0</v>
      </c>
      <c r="R286" s="241">
        <f>Q286*H286</f>
        <v>0</v>
      </c>
      <c r="S286" s="241">
        <v>0.0021299999999999999</v>
      </c>
      <c r="T286" s="242">
        <f>S286*H286</f>
        <v>0.025559999999999999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3" t="s">
        <v>189</v>
      </c>
      <c r="AT286" s="243" t="s">
        <v>139</v>
      </c>
      <c r="AU286" s="243" t="s">
        <v>145</v>
      </c>
      <c r="AY286" s="17" t="s">
        <v>136</v>
      </c>
      <c r="BE286" s="244">
        <f>IF(N286="základní",J286,0)</f>
        <v>0</v>
      </c>
      <c r="BF286" s="244">
        <f>IF(N286="snížená",J286,0)</f>
        <v>0</v>
      </c>
      <c r="BG286" s="244">
        <f>IF(N286="zákl. přenesená",J286,0)</f>
        <v>0</v>
      </c>
      <c r="BH286" s="244">
        <f>IF(N286="sníž. přenesená",J286,0)</f>
        <v>0</v>
      </c>
      <c r="BI286" s="244">
        <f>IF(N286="nulová",J286,0)</f>
        <v>0</v>
      </c>
      <c r="BJ286" s="17" t="s">
        <v>146</v>
      </c>
      <c r="BK286" s="244">
        <f>ROUND(I286*H286,2)</f>
        <v>0</v>
      </c>
      <c r="BL286" s="17" t="s">
        <v>189</v>
      </c>
      <c r="BM286" s="243" t="s">
        <v>394</v>
      </c>
    </row>
    <row r="287" s="2" customFormat="1" ht="16.5" customHeight="1">
      <c r="A287" s="38"/>
      <c r="B287" s="39"/>
      <c r="C287" s="232" t="s">
        <v>277</v>
      </c>
      <c r="D287" s="232" t="s">
        <v>139</v>
      </c>
      <c r="E287" s="233" t="s">
        <v>395</v>
      </c>
      <c r="F287" s="234" t="s">
        <v>396</v>
      </c>
      <c r="G287" s="235" t="s">
        <v>142</v>
      </c>
      <c r="H287" s="236">
        <v>8</v>
      </c>
      <c r="I287" s="237"/>
      <c r="J287" s="238">
        <f>ROUND(I287*H287,2)</f>
        <v>0</v>
      </c>
      <c r="K287" s="234" t="s">
        <v>143</v>
      </c>
      <c r="L287" s="44"/>
      <c r="M287" s="239" t="s">
        <v>1</v>
      </c>
      <c r="N287" s="240" t="s">
        <v>41</v>
      </c>
      <c r="O287" s="92"/>
      <c r="P287" s="241">
        <f>O287*H287</f>
        <v>0</v>
      </c>
      <c r="Q287" s="241">
        <v>0.0011999999999999999</v>
      </c>
      <c r="R287" s="241">
        <f>Q287*H287</f>
        <v>0.0095999999999999992</v>
      </c>
      <c r="S287" s="241">
        <v>0</v>
      </c>
      <c r="T287" s="24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3" t="s">
        <v>189</v>
      </c>
      <c r="AT287" s="243" t="s">
        <v>139</v>
      </c>
      <c r="AU287" s="243" t="s">
        <v>145</v>
      </c>
      <c r="AY287" s="17" t="s">
        <v>136</v>
      </c>
      <c r="BE287" s="244">
        <f>IF(N287="základní",J287,0)</f>
        <v>0</v>
      </c>
      <c r="BF287" s="244">
        <f>IF(N287="snížená",J287,0)</f>
        <v>0</v>
      </c>
      <c r="BG287" s="244">
        <f>IF(N287="zákl. přenesená",J287,0)</f>
        <v>0</v>
      </c>
      <c r="BH287" s="244">
        <f>IF(N287="sníž. přenesená",J287,0)</f>
        <v>0</v>
      </c>
      <c r="BI287" s="244">
        <f>IF(N287="nulová",J287,0)</f>
        <v>0</v>
      </c>
      <c r="BJ287" s="17" t="s">
        <v>146</v>
      </c>
      <c r="BK287" s="244">
        <f>ROUND(I287*H287,2)</f>
        <v>0</v>
      </c>
      <c r="BL287" s="17" t="s">
        <v>189</v>
      </c>
      <c r="BM287" s="243" t="s">
        <v>397</v>
      </c>
    </row>
    <row r="288" s="2" customFormat="1" ht="21.75" customHeight="1">
      <c r="A288" s="38"/>
      <c r="B288" s="39"/>
      <c r="C288" s="232" t="s">
        <v>398</v>
      </c>
      <c r="D288" s="232" t="s">
        <v>139</v>
      </c>
      <c r="E288" s="233" t="s">
        <v>399</v>
      </c>
      <c r="F288" s="234" t="s">
        <v>400</v>
      </c>
      <c r="G288" s="235" t="s">
        <v>201</v>
      </c>
      <c r="H288" s="236">
        <v>14</v>
      </c>
      <c r="I288" s="237"/>
      <c r="J288" s="238">
        <f>ROUND(I288*H288,2)</f>
        <v>0</v>
      </c>
      <c r="K288" s="234" t="s">
        <v>143</v>
      </c>
      <c r="L288" s="44"/>
      <c r="M288" s="239" t="s">
        <v>1</v>
      </c>
      <c r="N288" s="240" t="s">
        <v>41</v>
      </c>
      <c r="O288" s="92"/>
      <c r="P288" s="241">
        <f>O288*H288</f>
        <v>0</v>
      </c>
      <c r="Q288" s="241">
        <v>0.00084999999999999995</v>
      </c>
      <c r="R288" s="241">
        <f>Q288*H288</f>
        <v>0.011899999999999999</v>
      </c>
      <c r="S288" s="241">
        <v>0</v>
      </c>
      <c r="T288" s="24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3" t="s">
        <v>189</v>
      </c>
      <c r="AT288" s="243" t="s">
        <v>139</v>
      </c>
      <c r="AU288" s="243" t="s">
        <v>145</v>
      </c>
      <c r="AY288" s="17" t="s">
        <v>136</v>
      </c>
      <c r="BE288" s="244">
        <f>IF(N288="základní",J288,0)</f>
        <v>0</v>
      </c>
      <c r="BF288" s="244">
        <f>IF(N288="snížená",J288,0)</f>
        <v>0</v>
      </c>
      <c r="BG288" s="244">
        <f>IF(N288="zákl. přenesená",J288,0)</f>
        <v>0</v>
      </c>
      <c r="BH288" s="244">
        <f>IF(N288="sníž. přenesená",J288,0)</f>
        <v>0</v>
      </c>
      <c r="BI288" s="244">
        <f>IF(N288="nulová",J288,0)</f>
        <v>0</v>
      </c>
      <c r="BJ288" s="17" t="s">
        <v>146</v>
      </c>
      <c r="BK288" s="244">
        <f>ROUND(I288*H288,2)</f>
        <v>0</v>
      </c>
      <c r="BL288" s="17" t="s">
        <v>189</v>
      </c>
      <c r="BM288" s="243" t="s">
        <v>401</v>
      </c>
    </row>
    <row r="289" s="2" customFormat="1" ht="21.75" customHeight="1">
      <c r="A289" s="38"/>
      <c r="B289" s="39"/>
      <c r="C289" s="232" t="s">
        <v>281</v>
      </c>
      <c r="D289" s="232" t="s">
        <v>139</v>
      </c>
      <c r="E289" s="233" t="s">
        <v>402</v>
      </c>
      <c r="F289" s="234" t="s">
        <v>403</v>
      </c>
      <c r="G289" s="235" t="s">
        <v>201</v>
      </c>
      <c r="H289" s="236">
        <v>18</v>
      </c>
      <c r="I289" s="237"/>
      <c r="J289" s="238">
        <f>ROUND(I289*H289,2)</f>
        <v>0</v>
      </c>
      <c r="K289" s="234" t="s">
        <v>143</v>
      </c>
      <c r="L289" s="44"/>
      <c r="M289" s="239" t="s">
        <v>1</v>
      </c>
      <c r="N289" s="240" t="s">
        <v>41</v>
      </c>
      <c r="O289" s="92"/>
      <c r="P289" s="241">
        <f>O289*H289</f>
        <v>0</v>
      </c>
      <c r="Q289" s="241">
        <v>0.00116</v>
      </c>
      <c r="R289" s="241">
        <f>Q289*H289</f>
        <v>0.020879999999999999</v>
      </c>
      <c r="S289" s="241">
        <v>0</v>
      </c>
      <c r="T289" s="24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3" t="s">
        <v>189</v>
      </c>
      <c r="AT289" s="243" t="s">
        <v>139</v>
      </c>
      <c r="AU289" s="243" t="s">
        <v>145</v>
      </c>
      <c r="AY289" s="17" t="s">
        <v>136</v>
      </c>
      <c r="BE289" s="244">
        <f>IF(N289="základní",J289,0)</f>
        <v>0</v>
      </c>
      <c r="BF289" s="244">
        <f>IF(N289="snížená",J289,0)</f>
        <v>0</v>
      </c>
      <c r="BG289" s="244">
        <f>IF(N289="zákl. přenesená",J289,0)</f>
        <v>0</v>
      </c>
      <c r="BH289" s="244">
        <f>IF(N289="sníž. přenesená",J289,0)</f>
        <v>0</v>
      </c>
      <c r="BI289" s="244">
        <f>IF(N289="nulová",J289,0)</f>
        <v>0</v>
      </c>
      <c r="BJ289" s="17" t="s">
        <v>146</v>
      </c>
      <c r="BK289" s="244">
        <f>ROUND(I289*H289,2)</f>
        <v>0</v>
      </c>
      <c r="BL289" s="17" t="s">
        <v>189</v>
      </c>
      <c r="BM289" s="243" t="s">
        <v>404</v>
      </c>
    </row>
    <row r="290" s="2" customFormat="1" ht="21.75" customHeight="1">
      <c r="A290" s="38"/>
      <c r="B290" s="39"/>
      <c r="C290" s="232" t="s">
        <v>405</v>
      </c>
      <c r="D290" s="232" t="s">
        <v>139</v>
      </c>
      <c r="E290" s="233" t="s">
        <v>406</v>
      </c>
      <c r="F290" s="234" t="s">
        <v>407</v>
      </c>
      <c r="G290" s="235" t="s">
        <v>408</v>
      </c>
      <c r="H290" s="236">
        <v>1</v>
      </c>
      <c r="I290" s="237"/>
      <c r="J290" s="238">
        <f>ROUND(I290*H290,2)</f>
        <v>0</v>
      </c>
      <c r="K290" s="234" t="s">
        <v>143</v>
      </c>
      <c r="L290" s="44"/>
      <c r="M290" s="239" t="s">
        <v>1</v>
      </c>
      <c r="N290" s="240" t="s">
        <v>41</v>
      </c>
      <c r="O290" s="92"/>
      <c r="P290" s="241">
        <f>O290*H290</f>
        <v>0</v>
      </c>
      <c r="Q290" s="241">
        <v>0</v>
      </c>
      <c r="R290" s="241">
        <f>Q290*H290</f>
        <v>0</v>
      </c>
      <c r="S290" s="241">
        <v>0</v>
      </c>
      <c r="T290" s="24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3" t="s">
        <v>189</v>
      </c>
      <c r="AT290" s="243" t="s">
        <v>139</v>
      </c>
      <c r="AU290" s="243" t="s">
        <v>145</v>
      </c>
      <c r="AY290" s="17" t="s">
        <v>136</v>
      </c>
      <c r="BE290" s="244">
        <f>IF(N290="základní",J290,0)</f>
        <v>0</v>
      </c>
      <c r="BF290" s="244">
        <f>IF(N290="snížená",J290,0)</f>
        <v>0</v>
      </c>
      <c r="BG290" s="244">
        <f>IF(N290="zákl. přenesená",J290,0)</f>
        <v>0</v>
      </c>
      <c r="BH290" s="244">
        <f>IF(N290="sníž. přenesená",J290,0)</f>
        <v>0</v>
      </c>
      <c r="BI290" s="244">
        <f>IF(N290="nulová",J290,0)</f>
        <v>0</v>
      </c>
      <c r="BJ290" s="17" t="s">
        <v>146</v>
      </c>
      <c r="BK290" s="244">
        <f>ROUND(I290*H290,2)</f>
        <v>0</v>
      </c>
      <c r="BL290" s="17" t="s">
        <v>189</v>
      </c>
      <c r="BM290" s="243" t="s">
        <v>409</v>
      </c>
    </row>
    <row r="291" s="2" customFormat="1" ht="33" customHeight="1">
      <c r="A291" s="38"/>
      <c r="B291" s="39"/>
      <c r="C291" s="232" t="s">
        <v>284</v>
      </c>
      <c r="D291" s="232" t="s">
        <v>139</v>
      </c>
      <c r="E291" s="233" t="s">
        <v>410</v>
      </c>
      <c r="F291" s="234" t="s">
        <v>411</v>
      </c>
      <c r="G291" s="235" t="s">
        <v>201</v>
      </c>
      <c r="H291" s="236">
        <v>32</v>
      </c>
      <c r="I291" s="237"/>
      <c r="J291" s="238">
        <f>ROUND(I291*H291,2)</f>
        <v>0</v>
      </c>
      <c r="K291" s="234" t="s">
        <v>143</v>
      </c>
      <c r="L291" s="44"/>
      <c r="M291" s="239" t="s">
        <v>1</v>
      </c>
      <c r="N291" s="240" t="s">
        <v>41</v>
      </c>
      <c r="O291" s="92"/>
      <c r="P291" s="241">
        <f>O291*H291</f>
        <v>0</v>
      </c>
      <c r="Q291" s="241">
        <v>6.9999999999999994E-05</v>
      </c>
      <c r="R291" s="241">
        <f>Q291*H291</f>
        <v>0.0022399999999999998</v>
      </c>
      <c r="S291" s="241">
        <v>0</v>
      </c>
      <c r="T291" s="24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3" t="s">
        <v>189</v>
      </c>
      <c r="AT291" s="243" t="s">
        <v>139</v>
      </c>
      <c r="AU291" s="243" t="s">
        <v>145</v>
      </c>
      <c r="AY291" s="17" t="s">
        <v>136</v>
      </c>
      <c r="BE291" s="244">
        <f>IF(N291="základní",J291,0)</f>
        <v>0</v>
      </c>
      <c r="BF291" s="244">
        <f>IF(N291="snížená",J291,0)</f>
        <v>0</v>
      </c>
      <c r="BG291" s="244">
        <f>IF(N291="zákl. přenesená",J291,0)</f>
        <v>0</v>
      </c>
      <c r="BH291" s="244">
        <f>IF(N291="sníž. přenesená",J291,0)</f>
        <v>0</v>
      </c>
      <c r="BI291" s="244">
        <f>IF(N291="nulová",J291,0)</f>
        <v>0</v>
      </c>
      <c r="BJ291" s="17" t="s">
        <v>146</v>
      </c>
      <c r="BK291" s="244">
        <f>ROUND(I291*H291,2)</f>
        <v>0</v>
      </c>
      <c r="BL291" s="17" t="s">
        <v>189</v>
      </c>
      <c r="BM291" s="243" t="s">
        <v>412</v>
      </c>
    </row>
    <row r="292" s="2" customFormat="1" ht="16.5" customHeight="1">
      <c r="A292" s="38"/>
      <c r="B292" s="39"/>
      <c r="C292" s="232" t="s">
        <v>413</v>
      </c>
      <c r="D292" s="232" t="s">
        <v>139</v>
      </c>
      <c r="E292" s="233" t="s">
        <v>414</v>
      </c>
      <c r="F292" s="234" t="s">
        <v>415</v>
      </c>
      <c r="G292" s="235" t="s">
        <v>142</v>
      </c>
      <c r="H292" s="236">
        <v>3</v>
      </c>
      <c r="I292" s="237"/>
      <c r="J292" s="238">
        <f>ROUND(I292*H292,2)</f>
        <v>0</v>
      </c>
      <c r="K292" s="234" t="s">
        <v>143</v>
      </c>
      <c r="L292" s="44"/>
      <c r="M292" s="239" t="s">
        <v>1</v>
      </c>
      <c r="N292" s="240" t="s">
        <v>41</v>
      </c>
      <c r="O292" s="92"/>
      <c r="P292" s="241">
        <f>O292*H292</f>
        <v>0</v>
      </c>
      <c r="Q292" s="241">
        <v>0</v>
      </c>
      <c r="R292" s="241">
        <f>Q292*H292</f>
        <v>0</v>
      </c>
      <c r="S292" s="241">
        <v>0</v>
      </c>
      <c r="T292" s="24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3" t="s">
        <v>189</v>
      </c>
      <c r="AT292" s="243" t="s">
        <v>139</v>
      </c>
      <c r="AU292" s="243" t="s">
        <v>145</v>
      </c>
      <c r="AY292" s="17" t="s">
        <v>136</v>
      </c>
      <c r="BE292" s="244">
        <f>IF(N292="základní",J292,0)</f>
        <v>0</v>
      </c>
      <c r="BF292" s="244">
        <f>IF(N292="snížená",J292,0)</f>
        <v>0</v>
      </c>
      <c r="BG292" s="244">
        <f>IF(N292="zákl. přenesená",J292,0)</f>
        <v>0</v>
      </c>
      <c r="BH292" s="244">
        <f>IF(N292="sníž. přenesená",J292,0)</f>
        <v>0</v>
      </c>
      <c r="BI292" s="244">
        <f>IF(N292="nulová",J292,0)</f>
        <v>0</v>
      </c>
      <c r="BJ292" s="17" t="s">
        <v>146</v>
      </c>
      <c r="BK292" s="244">
        <f>ROUND(I292*H292,2)</f>
        <v>0</v>
      </c>
      <c r="BL292" s="17" t="s">
        <v>189</v>
      </c>
      <c r="BM292" s="243" t="s">
        <v>416</v>
      </c>
    </row>
    <row r="293" s="2" customFormat="1" ht="21.75" customHeight="1">
      <c r="A293" s="38"/>
      <c r="B293" s="39"/>
      <c r="C293" s="232" t="s">
        <v>288</v>
      </c>
      <c r="D293" s="232" t="s">
        <v>139</v>
      </c>
      <c r="E293" s="233" t="s">
        <v>417</v>
      </c>
      <c r="F293" s="234" t="s">
        <v>418</v>
      </c>
      <c r="G293" s="235" t="s">
        <v>142</v>
      </c>
      <c r="H293" s="236">
        <v>4</v>
      </c>
      <c r="I293" s="237"/>
      <c r="J293" s="238">
        <f>ROUND(I293*H293,2)</f>
        <v>0</v>
      </c>
      <c r="K293" s="234" t="s">
        <v>143</v>
      </c>
      <c r="L293" s="44"/>
      <c r="M293" s="239" t="s">
        <v>1</v>
      </c>
      <c r="N293" s="240" t="s">
        <v>41</v>
      </c>
      <c r="O293" s="92"/>
      <c r="P293" s="241">
        <f>O293*H293</f>
        <v>0</v>
      </c>
      <c r="Q293" s="241">
        <v>0</v>
      </c>
      <c r="R293" s="241">
        <f>Q293*H293</f>
        <v>0</v>
      </c>
      <c r="S293" s="241">
        <v>0</v>
      </c>
      <c r="T293" s="24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3" t="s">
        <v>189</v>
      </c>
      <c r="AT293" s="243" t="s">
        <v>139</v>
      </c>
      <c r="AU293" s="243" t="s">
        <v>145</v>
      </c>
      <c r="AY293" s="17" t="s">
        <v>136</v>
      </c>
      <c r="BE293" s="244">
        <f>IF(N293="základní",J293,0)</f>
        <v>0</v>
      </c>
      <c r="BF293" s="244">
        <f>IF(N293="snížená",J293,0)</f>
        <v>0</v>
      </c>
      <c r="BG293" s="244">
        <f>IF(N293="zákl. přenesená",J293,0)</f>
        <v>0</v>
      </c>
      <c r="BH293" s="244">
        <f>IF(N293="sníž. přenesená",J293,0)</f>
        <v>0</v>
      </c>
      <c r="BI293" s="244">
        <f>IF(N293="nulová",J293,0)</f>
        <v>0</v>
      </c>
      <c r="BJ293" s="17" t="s">
        <v>146</v>
      </c>
      <c r="BK293" s="244">
        <f>ROUND(I293*H293,2)</f>
        <v>0</v>
      </c>
      <c r="BL293" s="17" t="s">
        <v>189</v>
      </c>
      <c r="BM293" s="243" t="s">
        <v>419</v>
      </c>
    </row>
    <row r="294" s="2" customFormat="1" ht="16.5" customHeight="1">
      <c r="A294" s="38"/>
      <c r="B294" s="39"/>
      <c r="C294" s="232" t="s">
        <v>420</v>
      </c>
      <c r="D294" s="232" t="s">
        <v>139</v>
      </c>
      <c r="E294" s="233" t="s">
        <v>421</v>
      </c>
      <c r="F294" s="234" t="s">
        <v>422</v>
      </c>
      <c r="G294" s="235" t="s">
        <v>142</v>
      </c>
      <c r="H294" s="236">
        <v>8</v>
      </c>
      <c r="I294" s="237"/>
      <c r="J294" s="238">
        <f>ROUND(I294*H294,2)</f>
        <v>0</v>
      </c>
      <c r="K294" s="234" t="s">
        <v>143</v>
      </c>
      <c r="L294" s="44"/>
      <c r="M294" s="239" t="s">
        <v>1</v>
      </c>
      <c r="N294" s="240" t="s">
        <v>41</v>
      </c>
      <c r="O294" s="92"/>
      <c r="P294" s="241">
        <f>O294*H294</f>
        <v>0</v>
      </c>
      <c r="Q294" s="241">
        <v>0.00022000000000000001</v>
      </c>
      <c r="R294" s="241">
        <f>Q294*H294</f>
        <v>0.0017600000000000001</v>
      </c>
      <c r="S294" s="241">
        <v>0</v>
      </c>
      <c r="T294" s="24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3" t="s">
        <v>189</v>
      </c>
      <c r="AT294" s="243" t="s">
        <v>139</v>
      </c>
      <c r="AU294" s="243" t="s">
        <v>145</v>
      </c>
      <c r="AY294" s="17" t="s">
        <v>136</v>
      </c>
      <c r="BE294" s="244">
        <f>IF(N294="základní",J294,0)</f>
        <v>0</v>
      </c>
      <c r="BF294" s="244">
        <f>IF(N294="snížená",J294,0)</f>
        <v>0</v>
      </c>
      <c r="BG294" s="244">
        <f>IF(N294="zákl. přenesená",J294,0)</f>
        <v>0</v>
      </c>
      <c r="BH294" s="244">
        <f>IF(N294="sníž. přenesená",J294,0)</f>
        <v>0</v>
      </c>
      <c r="BI294" s="244">
        <f>IF(N294="nulová",J294,0)</f>
        <v>0</v>
      </c>
      <c r="BJ294" s="17" t="s">
        <v>146</v>
      </c>
      <c r="BK294" s="244">
        <f>ROUND(I294*H294,2)</f>
        <v>0</v>
      </c>
      <c r="BL294" s="17" t="s">
        <v>189</v>
      </c>
      <c r="BM294" s="243" t="s">
        <v>423</v>
      </c>
    </row>
    <row r="295" s="2" customFormat="1" ht="16.5" customHeight="1">
      <c r="A295" s="38"/>
      <c r="B295" s="39"/>
      <c r="C295" s="232" t="s">
        <v>292</v>
      </c>
      <c r="D295" s="232" t="s">
        <v>139</v>
      </c>
      <c r="E295" s="233" t="s">
        <v>424</v>
      </c>
      <c r="F295" s="234" t="s">
        <v>425</v>
      </c>
      <c r="G295" s="235" t="s">
        <v>426</v>
      </c>
      <c r="H295" s="236">
        <v>8</v>
      </c>
      <c r="I295" s="237"/>
      <c r="J295" s="238">
        <f>ROUND(I295*H295,2)</f>
        <v>0</v>
      </c>
      <c r="K295" s="234" t="s">
        <v>143</v>
      </c>
      <c r="L295" s="44"/>
      <c r="M295" s="239" t="s">
        <v>1</v>
      </c>
      <c r="N295" s="240" t="s">
        <v>41</v>
      </c>
      <c r="O295" s="92"/>
      <c r="P295" s="241">
        <f>O295*H295</f>
        <v>0</v>
      </c>
      <c r="Q295" s="241">
        <v>0.00042999999999999999</v>
      </c>
      <c r="R295" s="241">
        <f>Q295*H295</f>
        <v>0.0034399999999999999</v>
      </c>
      <c r="S295" s="241">
        <v>0</v>
      </c>
      <c r="T295" s="24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3" t="s">
        <v>189</v>
      </c>
      <c r="AT295" s="243" t="s">
        <v>139</v>
      </c>
      <c r="AU295" s="243" t="s">
        <v>145</v>
      </c>
      <c r="AY295" s="17" t="s">
        <v>136</v>
      </c>
      <c r="BE295" s="244">
        <f>IF(N295="základní",J295,0)</f>
        <v>0</v>
      </c>
      <c r="BF295" s="244">
        <f>IF(N295="snížená",J295,0)</f>
        <v>0</v>
      </c>
      <c r="BG295" s="244">
        <f>IF(N295="zákl. přenesená",J295,0)</f>
        <v>0</v>
      </c>
      <c r="BH295" s="244">
        <f>IF(N295="sníž. přenesená",J295,0)</f>
        <v>0</v>
      </c>
      <c r="BI295" s="244">
        <f>IF(N295="nulová",J295,0)</f>
        <v>0</v>
      </c>
      <c r="BJ295" s="17" t="s">
        <v>146</v>
      </c>
      <c r="BK295" s="244">
        <f>ROUND(I295*H295,2)</f>
        <v>0</v>
      </c>
      <c r="BL295" s="17" t="s">
        <v>189</v>
      </c>
      <c r="BM295" s="243" t="s">
        <v>427</v>
      </c>
    </row>
    <row r="296" s="2" customFormat="1" ht="21.75" customHeight="1">
      <c r="A296" s="38"/>
      <c r="B296" s="39"/>
      <c r="C296" s="232" t="s">
        <v>428</v>
      </c>
      <c r="D296" s="232" t="s">
        <v>139</v>
      </c>
      <c r="E296" s="233" t="s">
        <v>429</v>
      </c>
      <c r="F296" s="234" t="s">
        <v>430</v>
      </c>
      <c r="G296" s="235" t="s">
        <v>142</v>
      </c>
      <c r="H296" s="236">
        <v>3</v>
      </c>
      <c r="I296" s="237"/>
      <c r="J296" s="238">
        <f>ROUND(I296*H296,2)</f>
        <v>0</v>
      </c>
      <c r="K296" s="234" t="s">
        <v>143</v>
      </c>
      <c r="L296" s="44"/>
      <c r="M296" s="239" t="s">
        <v>1</v>
      </c>
      <c r="N296" s="240" t="s">
        <v>41</v>
      </c>
      <c r="O296" s="92"/>
      <c r="P296" s="241">
        <f>O296*H296</f>
        <v>0</v>
      </c>
      <c r="Q296" s="241">
        <v>0.00010000000000000001</v>
      </c>
      <c r="R296" s="241">
        <f>Q296*H296</f>
        <v>0.00030000000000000003</v>
      </c>
      <c r="S296" s="241">
        <v>0</v>
      </c>
      <c r="T296" s="24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3" t="s">
        <v>189</v>
      </c>
      <c r="AT296" s="243" t="s">
        <v>139</v>
      </c>
      <c r="AU296" s="243" t="s">
        <v>145</v>
      </c>
      <c r="AY296" s="17" t="s">
        <v>136</v>
      </c>
      <c r="BE296" s="244">
        <f>IF(N296="základní",J296,0)</f>
        <v>0</v>
      </c>
      <c r="BF296" s="244">
        <f>IF(N296="snížená",J296,0)</f>
        <v>0</v>
      </c>
      <c r="BG296" s="244">
        <f>IF(N296="zákl. přenesená",J296,0)</f>
        <v>0</v>
      </c>
      <c r="BH296" s="244">
        <f>IF(N296="sníž. přenesená",J296,0)</f>
        <v>0</v>
      </c>
      <c r="BI296" s="244">
        <f>IF(N296="nulová",J296,0)</f>
        <v>0</v>
      </c>
      <c r="BJ296" s="17" t="s">
        <v>146</v>
      </c>
      <c r="BK296" s="244">
        <f>ROUND(I296*H296,2)</f>
        <v>0</v>
      </c>
      <c r="BL296" s="17" t="s">
        <v>189</v>
      </c>
      <c r="BM296" s="243" t="s">
        <v>431</v>
      </c>
    </row>
    <row r="297" s="2" customFormat="1" ht="21.75" customHeight="1">
      <c r="A297" s="38"/>
      <c r="B297" s="39"/>
      <c r="C297" s="232" t="s">
        <v>301</v>
      </c>
      <c r="D297" s="232" t="s">
        <v>139</v>
      </c>
      <c r="E297" s="233" t="s">
        <v>432</v>
      </c>
      <c r="F297" s="234" t="s">
        <v>433</v>
      </c>
      <c r="G297" s="235" t="s">
        <v>142</v>
      </c>
      <c r="H297" s="236">
        <v>2</v>
      </c>
      <c r="I297" s="237"/>
      <c r="J297" s="238">
        <f>ROUND(I297*H297,2)</f>
        <v>0</v>
      </c>
      <c r="K297" s="234" t="s">
        <v>143</v>
      </c>
      <c r="L297" s="44"/>
      <c r="M297" s="239" t="s">
        <v>1</v>
      </c>
      <c r="N297" s="240" t="s">
        <v>41</v>
      </c>
      <c r="O297" s="92"/>
      <c r="P297" s="241">
        <f>O297*H297</f>
        <v>0</v>
      </c>
      <c r="Q297" s="241">
        <v>0.00076999999999999996</v>
      </c>
      <c r="R297" s="241">
        <f>Q297*H297</f>
        <v>0.0015399999999999999</v>
      </c>
      <c r="S297" s="241">
        <v>0</v>
      </c>
      <c r="T297" s="24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3" t="s">
        <v>189</v>
      </c>
      <c r="AT297" s="243" t="s">
        <v>139</v>
      </c>
      <c r="AU297" s="243" t="s">
        <v>145</v>
      </c>
      <c r="AY297" s="17" t="s">
        <v>136</v>
      </c>
      <c r="BE297" s="244">
        <f>IF(N297="základní",J297,0)</f>
        <v>0</v>
      </c>
      <c r="BF297" s="244">
        <f>IF(N297="snížená",J297,0)</f>
        <v>0</v>
      </c>
      <c r="BG297" s="244">
        <f>IF(N297="zákl. přenesená",J297,0)</f>
        <v>0</v>
      </c>
      <c r="BH297" s="244">
        <f>IF(N297="sníž. přenesená",J297,0)</f>
        <v>0</v>
      </c>
      <c r="BI297" s="244">
        <f>IF(N297="nulová",J297,0)</f>
        <v>0</v>
      </c>
      <c r="BJ297" s="17" t="s">
        <v>146</v>
      </c>
      <c r="BK297" s="244">
        <f>ROUND(I297*H297,2)</f>
        <v>0</v>
      </c>
      <c r="BL297" s="17" t="s">
        <v>189</v>
      </c>
      <c r="BM297" s="243" t="s">
        <v>434</v>
      </c>
    </row>
    <row r="298" s="2" customFormat="1" ht="16.5" customHeight="1">
      <c r="A298" s="38"/>
      <c r="B298" s="39"/>
      <c r="C298" s="232" t="s">
        <v>435</v>
      </c>
      <c r="D298" s="232" t="s">
        <v>139</v>
      </c>
      <c r="E298" s="233" t="s">
        <v>436</v>
      </c>
      <c r="F298" s="234" t="s">
        <v>437</v>
      </c>
      <c r="G298" s="235" t="s">
        <v>142</v>
      </c>
      <c r="H298" s="236">
        <v>3</v>
      </c>
      <c r="I298" s="237"/>
      <c r="J298" s="238">
        <f>ROUND(I298*H298,2)</f>
        <v>0</v>
      </c>
      <c r="K298" s="234" t="s">
        <v>143</v>
      </c>
      <c r="L298" s="44"/>
      <c r="M298" s="239" t="s">
        <v>1</v>
      </c>
      <c r="N298" s="240" t="s">
        <v>41</v>
      </c>
      <c r="O298" s="92"/>
      <c r="P298" s="241">
        <f>O298*H298</f>
        <v>0</v>
      </c>
      <c r="Q298" s="241">
        <v>0.00016000000000000001</v>
      </c>
      <c r="R298" s="241">
        <f>Q298*H298</f>
        <v>0.00048000000000000007</v>
      </c>
      <c r="S298" s="241">
        <v>0</v>
      </c>
      <c r="T298" s="24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3" t="s">
        <v>189</v>
      </c>
      <c r="AT298" s="243" t="s">
        <v>139</v>
      </c>
      <c r="AU298" s="243" t="s">
        <v>145</v>
      </c>
      <c r="AY298" s="17" t="s">
        <v>136</v>
      </c>
      <c r="BE298" s="244">
        <f>IF(N298="základní",J298,0)</f>
        <v>0</v>
      </c>
      <c r="BF298" s="244">
        <f>IF(N298="snížená",J298,0)</f>
        <v>0</v>
      </c>
      <c r="BG298" s="244">
        <f>IF(N298="zákl. přenesená",J298,0)</f>
        <v>0</v>
      </c>
      <c r="BH298" s="244">
        <f>IF(N298="sníž. přenesená",J298,0)</f>
        <v>0</v>
      </c>
      <c r="BI298" s="244">
        <f>IF(N298="nulová",J298,0)</f>
        <v>0</v>
      </c>
      <c r="BJ298" s="17" t="s">
        <v>146</v>
      </c>
      <c r="BK298" s="244">
        <f>ROUND(I298*H298,2)</f>
        <v>0</v>
      </c>
      <c r="BL298" s="17" t="s">
        <v>189</v>
      </c>
      <c r="BM298" s="243" t="s">
        <v>438</v>
      </c>
    </row>
    <row r="299" s="2" customFormat="1" ht="21.75" customHeight="1">
      <c r="A299" s="38"/>
      <c r="B299" s="39"/>
      <c r="C299" s="232" t="s">
        <v>304</v>
      </c>
      <c r="D299" s="232" t="s">
        <v>139</v>
      </c>
      <c r="E299" s="233" t="s">
        <v>439</v>
      </c>
      <c r="F299" s="234" t="s">
        <v>440</v>
      </c>
      <c r="G299" s="235" t="s">
        <v>142</v>
      </c>
      <c r="H299" s="236">
        <v>2</v>
      </c>
      <c r="I299" s="237"/>
      <c r="J299" s="238">
        <f>ROUND(I299*H299,2)</f>
        <v>0</v>
      </c>
      <c r="K299" s="234" t="s">
        <v>143</v>
      </c>
      <c r="L299" s="44"/>
      <c r="M299" s="239" t="s">
        <v>1</v>
      </c>
      <c r="N299" s="240" t="s">
        <v>41</v>
      </c>
      <c r="O299" s="92"/>
      <c r="P299" s="241">
        <f>O299*H299</f>
        <v>0</v>
      </c>
      <c r="Q299" s="241">
        <v>0.00040000000000000002</v>
      </c>
      <c r="R299" s="241">
        <f>Q299*H299</f>
        <v>0.00080000000000000004</v>
      </c>
      <c r="S299" s="241">
        <v>0</v>
      </c>
      <c r="T299" s="24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3" t="s">
        <v>189</v>
      </c>
      <c r="AT299" s="243" t="s">
        <v>139</v>
      </c>
      <c r="AU299" s="243" t="s">
        <v>145</v>
      </c>
      <c r="AY299" s="17" t="s">
        <v>136</v>
      </c>
      <c r="BE299" s="244">
        <f>IF(N299="základní",J299,0)</f>
        <v>0</v>
      </c>
      <c r="BF299" s="244">
        <f>IF(N299="snížená",J299,0)</f>
        <v>0</v>
      </c>
      <c r="BG299" s="244">
        <f>IF(N299="zákl. přenesená",J299,0)</f>
        <v>0</v>
      </c>
      <c r="BH299" s="244">
        <f>IF(N299="sníž. přenesená",J299,0)</f>
        <v>0</v>
      </c>
      <c r="BI299" s="244">
        <f>IF(N299="nulová",J299,0)</f>
        <v>0</v>
      </c>
      <c r="BJ299" s="17" t="s">
        <v>146</v>
      </c>
      <c r="BK299" s="244">
        <f>ROUND(I299*H299,2)</f>
        <v>0</v>
      </c>
      <c r="BL299" s="17" t="s">
        <v>189</v>
      </c>
      <c r="BM299" s="243" t="s">
        <v>441</v>
      </c>
    </row>
    <row r="300" s="2" customFormat="1" ht="16.5" customHeight="1">
      <c r="A300" s="38"/>
      <c r="B300" s="39"/>
      <c r="C300" s="232" t="s">
        <v>442</v>
      </c>
      <c r="D300" s="232" t="s">
        <v>139</v>
      </c>
      <c r="E300" s="233" t="s">
        <v>443</v>
      </c>
      <c r="F300" s="234" t="s">
        <v>444</v>
      </c>
      <c r="G300" s="235" t="s">
        <v>142</v>
      </c>
      <c r="H300" s="236">
        <v>17</v>
      </c>
      <c r="I300" s="237"/>
      <c r="J300" s="238">
        <f>ROUND(I300*H300,2)</f>
        <v>0</v>
      </c>
      <c r="K300" s="234" t="s">
        <v>143</v>
      </c>
      <c r="L300" s="44"/>
      <c r="M300" s="239" t="s">
        <v>1</v>
      </c>
      <c r="N300" s="240" t="s">
        <v>41</v>
      </c>
      <c r="O300" s="92"/>
      <c r="P300" s="241">
        <f>O300*H300</f>
        <v>0</v>
      </c>
      <c r="Q300" s="241">
        <v>2.0000000000000002E-05</v>
      </c>
      <c r="R300" s="241">
        <f>Q300*H300</f>
        <v>0.00034000000000000002</v>
      </c>
      <c r="S300" s="241">
        <v>0</v>
      </c>
      <c r="T300" s="24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3" t="s">
        <v>189</v>
      </c>
      <c r="AT300" s="243" t="s">
        <v>139</v>
      </c>
      <c r="AU300" s="243" t="s">
        <v>145</v>
      </c>
      <c r="AY300" s="17" t="s">
        <v>136</v>
      </c>
      <c r="BE300" s="244">
        <f>IF(N300="základní",J300,0)</f>
        <v>0</v>
      </c>
      <c r="BF300" s="244">
        <f>IF(N300="snížená",J300,0)</f>
        <v>0</v>
      </c>
      <c r="BG300" s="244">
        <f>IF(N300="zákl. přenesená",J300,0)</f>
        <v>0</v>
      </c>
      <c r="BH300" s="244">
        <f>IF(N300="sníž. přenesená",J300,0)</f>
        <v>0</v>
      </c>
      <c r="BI300" s="244">
        <f>IF(N300="nulová",J300,0)</f>
        <v>0</v>
      </c>
      <c r="BJ300" s="17" t="s">
        <v>146</v>
      </c>
      <c r="BK300" s="244">
        <f>ROUND(I300*H300,2)</f>
        <v>0</v>
      </c>
      <c r="BL300" s="17" t="s">
        <v>189</v>
      </c>
      <c r="BM300" s="243" t="s">
        <v>445</v>
      </c>
    </row>
    <row r="301" s="2" customFormat="1" ht="16.5" customHeight="1">
      <c r="A301" s="38"/>
      <c r="B301" s="39"/>
      <c r="C301" s="278" t="s">
        <v>308</v>
      </c>
      <c r="D301" s="278" t="s">
        <v>212</v>
      </c>
      <c r="E301" s="279" t="s">
        <v>446</v>
      </c>
      <c r="F301" s="280" t="s">
        <v>447</v>
      </c>
      <c r="G301" s="281" t="s">
        <v>142</v>
      </c>
      <c r="H301" s="282">
        <v>5</v>
      </c>
      <c r="I301" s="283"/>
      <c r="J301" s="284">
        <f>ROUND(I301*H301,2)</f>
        <v>0</v>
      </c>
      <c r="K301" s="280" t="s">
        <v>143</v>
      </c>
      <c r="L301" s="285"/>
      <c r="M301" s="286" t="s">
        <v>1</v>
      </c>
      <c r="N301" s="287" t="s">
        <v>41</v>
      </c>
      <c r="O301" s="92"/>
      <c r="P301" s="241">
        <f>O301*H301</f>
        <v>0</v>
      </c>
      <c r="Q301" s="241">
        <v>0.00016000000000000001</v>
      </c>
      <c r="R301" s="241">
        <f>Q301*H301</f>
        <v>0.00080000000000000004</v>
      </c>
      <c r="S301" s="241">
        <v>0</v>
      </c>
      <c r="T301" s="24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3" t="s">
        <v>225</v>
      </c>
      <c r="AT301" s="243" t="s">
        <v>212</v>
      </c>
      <c r="AU301" s="243" t="s">
        <v>145</v>
      </c>
      <c r="AY301" s="17" t="s">
        <v>136</v>
      </c>
      <c r="BE301" s="244">
        <f>IF(N301="základní",J301,0)</f>
        <v>0</v>
      </c>
      <c r="BF301" s="244">
        <f>IF(N301="snížená",J301,0)</f>
        <v>0</v>
      </c>
      <c r="BG301" s="244">
        <f>IF(N301="zákl. přenesená",J301,0)</f>
        <v>0</v>
      </c>
      <c r="BH301" s="244">
        <f>IF(N301="sníž. přenesená",J301,0)</f>
        <v>0</v>
      </c>
      <c r="BI301" s="244">
        <f>IF(N301="nulová",J301,0)</f>
        <v>0</v>
      </c>
      <c r="BJ301" s="17" t="s">
        <v>146</v>
      </c>
      <c r="BK301" s="244">
        <f>ROUND(I301*H301,2)</f>
        <v>0</v>
      </c>
      <c r="BL301" s="17" t="s">
        <v>189</v>
      </c>
      <c r="BM301" s="243" t="s">
        <v>448</v>
      </c>
    </row>
    <row r="302" s="2" customFormat="1" ht="16.5" customHeight="1">
      <c r="A302" s="38"/>
      <c r="B302" s="39"/>
      <c r="C302" s="278" t="s">
        <v>449</v>
      </c>
      <c r="D302" s="278" t="s">
        <v>212</v>
      </c>
      <c r="E302" s="279" t="s">
        <v>450</v>
      </c>
      <c r="F302" s="280" t="s">
        <v>451</v>
      </c>
      <c r="G302" s="281" t="s">
        <v>142</v>
      </c>
      <c r="H302" s="282">
        <v>3</v>
      </c>
      <c r="I302" s="283"/>
      <c r="J302" s="284">
        <f>ROUND(I302*H302,2)</f>
        <v>0</v>
      </c>
      <c r="K302" s="280" t="s">
        <v>143</v>
      </c>
      <c r="L302" s="285"/>
      <c r="M302" s="286" t="s">
        <v>1</v>
      </c>
      <c r="N302" s="287" t="s">
        <v>41</v>
      </c>
      <c r="O302" s="92"/>
      <c r="P302" s="241">
        <f>O302*H302</f>
        <v>0</v>
      </c>
      <c r="Q302" s="241">
        <v>0.00017000000000000001</v>
      </c>
      <c r="R302" s="241">
        <f>Q302*H302</f>
        <v>0.00051000000000000004</v>
      </c>
      <c r="S302" s="241">
        <v>0</v>
      </c>
      <c r="T302" s="24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3" t="s">
        <v>225</v>
      </c>
      <c r="AT302" s="243" t="s">
        <v>212</v>
      </c>
      <c r="AU302" s="243" t="s">
        <v>145</v>
      </c>
      <c r="AY302" s="17" t="s">
        <v>136</v>
      </c>
      <c r="BE302" s="244">
        <f>IF(N302="základní",J302,0)</f>
        <v>0</v>
      </c>
      <c r="BF302" s="244">
        <f>IF(N302="snížená",J302,0)</f>
        <v>0</v>
      </c>
      <c r="BG302" s="244">
        <f>IF(N302="zákl. přenesená",J302,0)</f>
        <v>0</v>
      </c>
      <c r="BH302" s="244">
        <f>IF(N302="sníž. přenesená",J302,0)</f>
        <v>0</v>
      </c>
      <c r="BI302" s="244">
        <f>IF(N302="nulová",J302,0)</f>
        <v>0</v>
      </c>
      <c r="BJ302" s="17" t="s">
        <v>146</v>
      </c>
      <c r="BK302" s="244">
        <f>ROUND(I302*H302,2)</f>
        <v>0</v>
      </c>
      <c r="BL302" s="17" t="s">
        <v>189</v>
      </c>
      <c r="BM302" s="243" t="s">
        <v>452</v>
      </c>
    </row>
    <row r="303" s="2" customFormat="1" ht="16.5" customHeight="1">
      <c r="A303" s="38"/>
      <c r="B303" s="39"/>
      <c r="C303" s="278" t="s">
        <v>312</v>
      </c>
      <c r="D303" s="278" t="s">
        <v>212</v>
      </c>
      <c r="E303" s="279" t="s">
        <v>453</v>
      </c>
      <c r="F303" s="280" t="s">
        <v>454</v>
      </c>
      <c r="G303" s="281" t="s">
        <v>142</v>
      </c>
      <c r="H303" s="282">
        <v>2</v>
      </c>
      <c r="I303" s="283"/>
      <c r="J303" s="284">
        <f>ROUND(I303*H303,2)</f>
        <v>0</v>
      </c>
      <c r="K303" s="280" t="s">
        <v>143</v>
      </c>
      <c r="L303" s="285"/>
      <c r="M303" s="286" t="s">
        <v>1</v>
      </c>
      <c r="N303" s="287" t="s">
        <v>41</v>
      </c>
      <c r="O303" s="92"/>
      <c r="P303" s="241">
        <f>O303*H303</f>
        <v>0</v>
      </c>
      <c r="Q303" s="241">
        <v>0</v>
      </c>
      <c r="R303" s="241">
        <f>Q303*H303</f>
        <v>0</v>
      </c>
      <c r="S303" s="241">
        <v>0</v>
      </c>
      <c r="T303" s="24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3" t="s">
        <v>225</v>
      </c>
      <c r="AT303" s="243" t="s">
        <v>212</v>
      </c>
      <c r="AU303" s="243" t="s">
        <v>145</v>
      </c>
      <c r="AY303" s="17" t="s">
        <v>136</v>
      </c>
      <c r="BE303" s="244">
        <f>IF(N303="základní",J303,0)</f>
        <v>0</v>
      </c>
      <c r="BF303" s="244">
        <f>IF(N303="snížená",J303,0)</f>
        <v>0</v>
      </c>
      <c r="BG303" s="244">
        <f>IF(N303="zákl. přenesená",J303,0)</f>
        <v>0</v>
      </c>
      <c r="BH303" s="244">
        <f>IF(N303="sníž. přenesená",J303,0)</f>
        <v>0</v>
      </c>
      <c r="BI303" s="244">
        <f>IF(N303="nulová",J303,0)</f>
        <v>0</v>
      </c>
      <c r="BJ303" s="17" t="s">
        <v>146</v>
      </c>
      <c r="BK303" s="244">
        <f>ROUND(I303*H303,2)</f>
        <v>0</v>
      </c>
      <c r="BL303" s="17" t="s">
        <v>189</v>
      </c>
      <c r="BM303" s="243" t="s">
        <v>455</v>
      </c>
    </row>
    <row r="304" s="2" customFormat="1" ht="16.5" customHeight="1">
      <c r="A304" s="38"/>
      <c r="B304" s="39"/>
      <c r="C304" s="278" t="s">
        <v>456</v>
      </c>
      <c r="D304" s="278" t="s">
        <v>212</v>
      </c>
      <c r="E304" s="279" t="s">
        <v>457</v>
      </c>
      <c r="F304" s="280" t="s">
        <v>458</v>
      </c>
      <c r="G304" s="281" t="s">
        <v>142</v>
      </c>
      <c r="H304" s="282">
        <v>6</v>
      </c>
      <c r="I304" s="283"/>
      <c r="J304" s="284">
        <f>ROUND(I304*H304,2)</f>
        <v>0</v>
      </c>
      <c r="K304" s="280" t="s">
        <v>143</v>
      </c>
      <c r="L304" s="285"/>
      <c r="M304" s="286" t="s">
        <v>1</v>
      </c>
      <c r="N304" s="287" t="s">
        <v>41</v>
      </c>
      <c r="O304" s="92"/>
      <c r="P304" s="241">
        <f>O304*H304</f>
        <v>0</v>
      </c>
      <c r="Q304" s="241">
        <v>6.0000000000000002E-05</v>
      </c>
      <c r="R304" s="241">
        <f>Q304*H304</f>
        <v>0.00036000000000000002</v>
      </c>
      <c r="S304" s="241">
        <v>0</v>
      </c>
      <c r="T304" s="24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3" t="s">
        <v>225</v>
      </c>
      <c r="AT304" s="243" t="s">
        <v>212</v>
      </c>
      <c r="AU304" s="243" t="s">
        <v>145</v>
      </c>
      <c r="AY304" s="17" t="s">
        <v>136</v>
      </c>
      <c r="BE304" s="244">
        <f>IF(N304="základní",J304,0)</f>
        <v>0</v>
      </c>
      <c r="BF304" s="244">
        <f>IF(N304="snížená",J304,0)</f>
        <v>0</v>
      </c>
      <c r="BG304" s="244">
        <f>IF(N304="zákl. přenesená",J304,0)</f>
        <v>0</v>
      </c>
      <c r="BH304" s="244">
        <f>IF(N304="sníž. přenesená",J304,0)</f>
        <v>0</v>
      </c>
      <c r="BI304" s="244">
        <f>IF(N304="nulová",J304,0)</f>
        <v>0</v>
      </c>
      <c r="BJ304" s="17" t="s">
        <v>146</v>
      </c>
      <c r="BK304" s="244">
        <f>ROUND(I304*H304,2)</f>
        <v>0</v>
      </c>
      <c r="BL304" s="17" t="s">
        <v>189</v>
      </c>
      <c r="BM304" s="243" t="s">
        <v>459</v>
      </c>
    </row>
    <row r="305" s="2" customFormat="1" ht="16.5" customHeight="1">
      <c r="A305" s="38"/>
      <c r="B305" s="39"/>
      <c r="C305" s="278" t="s">
        <v>318</v>
      </c>
      <c r="D305" s="278" t="s">
        <v>212</v>
      </c>
      <c r="E305" s="279" t="s">
        <v>460</v>
      </c>
      <c r="F305" s="280" t="s">
        <v>461</v>
      </c>
      <c r="G305" s="281" t="s">
        <v>462</v>
      </c>
      <c r="H305" s="282">
        <v>1</v>
      </c>
      <c r="I305" s="283"/>
      <c r="J305" s="284">
        <f>ROUND(I305*H305,2)</f>
        <v>0</v>
      </c>
      <c r="K305" s="280" t="s">
        <v>143</v>
      </c>
      <c r="L305" s="285"/>
      <c r="M305" s="286" t="s">
        <v>1</v>
      </c>
      <c r="N305" s="287" t="s">
        <v>41</v>
      </c>
      <c r="O305" s="92"/>
      <c r="P305" s="241">
        <f>O305*H305</f>
        <v>0</v>
      </c>
      <c r="Q305" s="241">
        <v>0.00067000000000000002</v>
      </c>
      <c r="R305" s="241">
        <f>Q305*H305</f>
        <v>0.00067000000000000002</v>
      </c>
      <c r="S305" s="241">
        <v>0</v>
      </c>
      <c r="T305" s="24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3" t="s">
        <v>225</v>
      </c>
      <c r="AT305" s="243" t="s">
        <v>212</v>
      </c>
      <c r="AU305" s="243" t="s">
        <v>145</v>
      </c>
      <c r="AY305" s="17" t="s">
        <v>136</v>
      </c>
      <c r="BE305" s="244">
        <f>IF(N305="základní",J305,0)</f>
        <v>0</v>
      </c>
      <c r="BF305" s="244">
        <f>IF(N305="snížená",J305,0)</f>
        <v>0</v>
      </c>
      <c r="BG305" s="244">
        <f>IF(N305="zákl. přenesená",J305,0)</f>
        <v>0</v>
      </c>
      <c r="BH305" s="244">
        <f>IF(N305="sníž. přenesená",J305,0)</f>
        <v>0</v>
      </c>
      <c r="BI305" s="244">
        <f>IF(N305="nulová",J305,0)</f>
        <v>0</v>
      </c>
      <c r="BJ305" s="17" t="s">
        <v>146</v>
      </c>
      <c r="BK305" s="244">
        <f>ROUND(I305*H305,2)</f>
        <v>0</v>
      </c>
      <c r="BL305" s="17" t="s">
        <v>189</v>
      </c>
      <c r="BM305" s="243" t="s">
        <v>463</v>
      </c>
    </row>
    <row r="306" s="2" customFormat="1" ht="21.75" customHeight="1">
      <c r="A306" s="38"/>
      <c r="B306" s="39"/>
      <c r="C306" s="232" t="s">
        <v>464</v>
      </c>
      <c r="D306" s="232" t="s">
        <v>139</v>
      </c>
      <c r="E306" s="233" t="s">
        <v>465</v>
      </c>
      <c r="F306" s="234" t="s">
        <v>466</v>
      </c>
      <c r="G306" s="235" t="s">
        <v>142</v>
      </c>
      <c r="H306" s="236">
        <v>1</v>
      </c>
      <c r="I306" s="237"/>
      <c r="J306" s="238">
        <f>ROUND(I306*H306,2)</f>
        <v>0</v>
      </c>
      <c r="K306" s="234" t="s">
        <v>143</v>
      </c>
      <c r="L306" s="44"/>
      <c r="M306" s="239" t="s">
        <v>1</v>
      </c>
      <c r="N306" s="240" t="s">
        <v>41</v>
      </c>
      <c r="O306" s="92"/>
      <c r="P306" s="241">
        <f>O306*H306</f>
        <v>0</v>
      </c>
      <c r="Q306" s="241">
        <v>0.0030699999999999998</v>
      </c>
      <c r="R306" s="241">
        <f>Q306*H306</f>
        <v>0.0030699999999999998</v>
      </c>
      <c r="S306" s="241">
        <v>0</v>
      </c>
      <c r="T306" s="24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3" t="s">
        <v>189</v>
      </c>
      <c r="AT306" s="243" t="s">
        <v>139</v>
      </c>
      <c r="AU306" s="243" t="s">
        <v>145</v>
      </c>
      <c r="AY306" s="17" t="s">
        <v>136</v>
      </c>
      <c r="BE306" s="244">
        <f>IF(N306="základní",J306,0)</f>
        <v>0</v>
      </c>
      <c r="BF306" s="244">
        <f>IF(N306="snížená",J306,0)</f>
        <v>0</v>
      </c>
      <c r="BG306" s="244">
        <f>IF(N306="zákl. přenesená",J306,0)</f>
        <v>0</v>
      </c>
      <c r="BH306" s="244">
        <f>IF(N306="sníž. přenesená",J306,0)</f>
        <v>0</v>
      </c>
      <c r="BI306" s="244">
        <f>IF(N306="nulová",J306,0)</f>
        <v>0</v>
      </c>
      <c r="BJ306" s="17" t="s">
        <v>146</v>
      </c>
      <c r="BK306" s="244">
        <f>ROUND(I306*H306,2)</f>
        <v>0</v>
      </c>
      <c r="BL306" s="17" t="s">
        <v>189</v>
      </c>
      <c r="BM306" s="243" t="s">
        <v>467</v>
      </c>
    </row>
    <row r="307" s="2" customFormat="1" ht="21.75" customHeight="1">
      <c r="A307" s="38"/>
      <c r="B307" s="39"/>
      <c r="C307" s="232" t="s">
        <v>325</v>
      </c>
      <c r="D307" s="232" t="s">
        <v>139</v>
      </c>
      <c r="E307" s="233" t="s">
        <v>468</v>
      </c>
      <c r="F307" s="234" t="s">
        <v>469</v>
      </c>
      <c r="G307" s="235" t="s">
        <v>201</v>
      </c>
      <c r="H307" s="236">
        <v>32</v>
      </c>
      <c r="I307" s="237"/>
      <c r="J307" s="238">
        <f>ROUND(I307*H307,2)</f>
        <v>0</v>
      </c>
      <c r="K307" s="234" t="s">
        <v>143</v>
      </c>
      <c r="L307" s="44"/>
      <c r="M307" s="239" t="s">
        <v>1</v>
      </c>
      <c r="N307" s="240" t="s">
        <v>41</v>
      </c>
      <c r="O307" s="92"/>
      <c r="P307" s="241">
        <f>O307*H307</f>
        <v>0</v>
      </c>
      <c r="Q307" s="241">
        <v>0.00019000000000000001</v>
      </c>
      <c r="R307" s="241">
        <f>Q307*H307</f>
        <v>0.0060800000000000003</v>
      </c>
      <c r="S307" s="241">
        <v>0</v>
      </c>
      <c r="T307" s="24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3" t="s">
        <v>189</v>
      </c>
      <c r="AT307" s="243" t="s">
        <v>139</v>
      </c>
      <c r="AU307" s="243" t="s">
        <v>145</v>
      </c>
      <c r="AY307" s="17" t="s">
        <v>136</v>
      </c>
      <c r="BE307" s="244">
        <f>IF(N307="základní",J307,0)</f>
        <v>0</v>
      </c>
      <c r="BF307" s="244">
        <f>IF(N307="snížená",J307,0)</f>
        <v>0</v>
      </c>
      <c r="BG307" s="244">
        <f>IF(N307="zákl. přenesená",J307,0)</f>
        <v>0</v>
      </c>
      <c r="BH307" s="244">
        <f>IF(N307="sníž. přenesená",J307,0)</f>
        <v>0</v>
      </c>
      <c r="BI307" s="244">
        <f>IF(N307="nulová",J307,0)</f>
        <v>0</v>
      </c>
      <c r="BJ307" s="17" t="s">
        <v>146</v>
      </c>
      <c r="BK307" s="244">
        <f>ROUND(I307*H307,2)</f>
        <v>0</v>
      </c>
      <c r="BL307" s="17" t="s">
        <v>189</v>
      </c>
      <c r="BM307" s="243" t="s">
        <v>470</v>
      </c>
    </row>
    <row r="308" s="2" customFormat="1" ht="16.5" customHeight="1">
      <c r="A308" s="38"/>
      <c r="B308" s="39"/>
      <c r="C308" s="232" t="s">
        <v>471</v>
      </c>
      <c r="D308" s="232" t="s">
        <v>139</v>
      </c>
      <c r="E308" s="233" t="s">
        <v>472</v>
      </c>
      <c r="F308" s="234" t="s">
        <v>473</v>
      </c>
      <c r="G308" s="235" t="s">
        <v>201</v>
      </c>
      <c r="H308" s="236">
        <v>32</v>
      </c>
      <c r="I308" s="237"/>
      <c r="J308" s="238">
        <f>ROUND(I308*H308,2)</f>
        <v>0</v>
      </c>
      <c r="K308" s="234" t="s">
        <v>143</v>
      </c>
      <c r="L308" s="44"/>
      <c r="M308" s="239" t="s">
        <v>1</v>
      </c>
      <c r="N308" s="240" t="s">
        <v>41</v>
      </c>
      <c r="O308" s="92"/>
      <c r="P308" s="241">
        <f>O308*H308</f>
        <v>0</v>
      </c>
      <c r="Q308" s="241">
        <v>1.0000000000000001E-05</v>
      </c>
      <c r="R308" s="241">
        <f>Q308*H308</f>
        <v>0.00032000000000000003</v>
      </c>
      <c r="S308" s="241">
        <v>0</v>
      </c>
      <c r="T308" s="24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3" t="s">
        <v>189</v>
      </c>
      <c r="AT308" s="243" t="s">
        <v>139</v>
      </c>
      <c r="AU308" s="243" t="s">
        <v>145</v>
      </c>
      <c r="AY308" s="17" t="s">
        <v>136</v>
      </c>
      <c r="BE308" s="244">
        <f>IF(N308="základní",J308,0)</f>
        <v>0</v>
      </c>
      <c r="BF308" s="244">
        <f>IF(N308="snížená",J308,0)</f>
        <v>0</v>
      </c>
      <c r="BG308" s="244">
        <f>IF(N308="zákl. přenesená",J308,0)</f>
        <v>0</v>
      </c>
      <c r="BH308" s="244">
        <f>IF(N308="sníž. přenesená",J308,0)</f>
        <v>0</v>
      </c>
      <c r="BI308" s="244">
        <f>IF(N308="nulová",J308,0)</f>
        <v>0</v>
      </c>
      <c r="BJ308" s="17" t="s">
        <v>146</v>
      </c>
      <c r="BK308" s="244">
        <f>ROUND(I308*H308,2)</f>
        <v>0</v>
      </c>
      <c r="BL308" s="17" t="s">
        <v>189</v>
      </c>
      <c r="BM308" s="243" t="s">
        <v>474</v>
      </c>
    </row>
    <row r="309" s="2" customFormat="1" ht="21.75" customHeight="1">
      <c r="A309" s="38"/>
      <c r="B309" s="39"/>
      <c r="C309" s="232" t="s">
        <v>330</v>
      </c>
      <c r="D309" s="232" t="s">
        <v>139</v>
      </c>
      <c r="E309" s="233" t="s">
        <v>475</v>
      </c>
      <c r="F309" s="234" t="s">
        <v>476</v>
      </c>
      <c r="G309" s="235" t="s">
        <v>300</v>
      </c>
      <c r="H309" s="236">
        <v>0.065000000000000002</v>
      </c>
      <c r="I309" s="237"/>
      <c r="J309" s="238">
        <f>ROUND(I309*H309,2)</f>
        <v>0</v>
      </c>
      <c r="K309" s="234" t="s">
        <v>143</v>
      </c>
      <c r="L309" s="44"/>
      <c r="M309" s="239" t="s">
        <v>1</v>
      </c>
      <c r="N309" s="240" t="s">
        <v>41</v>
      </c>
      <c r="O309" s="92"/>
      <c r="P309" s="241">
        <f>O309*H309</f>
        <v>0</v>
      </c>
      <c r="Q309" s="241">
        <v>0</v>
      </c>
      <c r="R309" s="241">
        <f>Q309*H309</f>
        <v>0</v>
      </c>
      <c r="S309" s="241">
        <v>0</v>
      </c>
      <c r="T309" s="24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3" t="s">
        <v>189</v>
      </c>
      <c r="AT309" s="243" t="s">
        <v>139</v>
      </c>
      <c r="AU309" s="243" t="s">
        <v>145</v>
      </c>
      <c r="AY309" s="17" t="s">
        <v>136</v>
      </c>
      <c r="BE309" s="244">
        <f>IF(N309="základní",J309,0)</f>
        <v>0</v>
      </c>
      <c r="BF309" s="244">
        <f>IF(N309="snížená",J309,0)</f>
        <v>0</v>
      </c>
      <c r="BG309" s="244">
        <f>IF(N309="zákl. přenesená",J309,0)</f>
        <v>0</v>
      </c>
      <c r="BH309" s="244">
        <f>IF(N309="sníž. přenesená",J309,0)</f>
        <v>0</v>
      </c>
      <c r="BI309" s="244">
        <f>IF(N309="nulová",J309,0)</f>
        <v>0</v>
      </c>
      <c r="BJ309" s="17" t="s">
        <v>146</v>
      </c>
      <c r="BK309" s="244">
        <f>ROUND(I309*H309,2)</f>
        <v>0</v>
      </c>
      <c r="BL309" s="17" t="s">
        <v>189</v>
      </c>
      <c r="BM309" s="243" t="s">
        <v>477</v>
      </c>
    </row>
    <row r="310" s="12" customFormat="1" ht="22.8" customHeight="1">
      <c r="A310" s="12"/>
      <c r="B310" s="216"/>
      <c r="C310" s="217"/>
      <c r="D310" s="218" t="s">
        <v>72</v>
      </c>
      <c r="E310" s="230" t="s">
        <v>478</v>
      </c>
      <c r="F310" s="230" t="s">
        <v>479</v>
      </c>
      <c r="G310" s="217"/>
      <c r="H310" s="217"/>
      <c r="I310" s="220"/>
      <c r="J310" s="231">
        <f>BK310</f>
        <v>0</v>
      </c>
      <c r="K310" s="217"/>
      <c r="L310" s="222"/>
      <c r="M310" s="223"/>
      <c r="N310" s="224"/>
      <c r="O310" s="224"/>
      <c r="P310" s="225">
        <f>SUM(P311:P336)</f>
        <v>0</v>
      </c>
      <c r="Q310" s="224"/>
      <c r="R310" s="225">
        <f>SUM(R311:R336)</f>
        <v>0.1978</v>
      </c>
      <c r="S310" s="224"/>
      <c r="T310" s="226">
        <f>SUM(T311:T336)</f>
        <v>0.32454000000000005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7" t="s">
        <v>145</v>
      </c>
      <c r="AT310" s="228" t="s">
        <v>72</v>
      </c>
      <c r="AU310" s="228" t="s">
        <v>79</v>
      </c>
      <c r="AY310" s="227" t="s">
        <v>136</v>
      </c>
      <c r="BK310" s="229">
        <f>SUM(BK311:BK336)</f>
        <v>0</v>
      </c>
    </row>
    <row r="311" s="2" customFormat="1" ht="16.5" customHeight="1">
      <c r="A311" s="38"/>
      <c r="B311" s="39"/>
      <c r="C311" s="232" t="s">
        <v>480</v>
      </c>
      <c r="D311" s="232" t="s">
        <v>139</v>
      </c>
      <c r="E311" s="233" t="s">
        <v>481</v>
      </c>
      <c r="F311" s="234" t="s">
        <v>482</v>
      </c>
      <c r="G311" s="235" t="s">
        <v>408</v>
      </c>
      <c r="H311" s="236">
        <v>1</v>
      </c>
      <c r="I311" s="237"/>
      <c r="J311" s="238">
        <f>ROUND(I311*H311,2)</f>
        <v>0</v>
      </c>
      <c r="K311" s="234" t="s">
        <v>143</v>
      </c>
      <c r="L311" s="44"/>
      <c r="M311" s="239" t="s">
        <v>1</v>
      </c>
      <c r="N311" s="240" t="s">
        <v>41</v>
      </c>
      <c r="O311" s="92"/>
      <c r="P311" s="241">
        <f>O311*H311</f>
        <v>0</v>
      </c>
      <c r="Q311" s="241">
        <v>0</v>
      </c>
      <c r="R311" s="241">
        <f>Q311*H311</f>
        <v>0</v>
      </c>
      <c r="S311" s="241">
        <v>0.034200000000000001</v>
      </c>
      <c r="T311" s="242">
        <f>S311*H311</f>
        <v>0.034200000000000001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3" t="s">
        <v>189</v>
      </c>
      <c r="AT311" s="243" t="s">
        <v>139</v>
      </c>
      <c r="AU311" s="243" t="s">
        <v>145</v>
      </c>
      <c r="AY311" s="17" t="s">
        <v>136</v>
      </c>
      <c r="BE311" s="244">
        <f>IF(N311="základní",J311,0)</f>
        <v>0</v>
      </c>
      <c r="BF311" s="244">
        <f>IF(N311="snížená",J311,0)</f>
        <v>0</v>
      </c>
      <c r="BG311" s="244">
        <f>IF(N311="zákl. přenesená",J311,0)</f>
        <v>0</v>
      </c>
      <c r="BH311" s="244">
        <f>IF(N311="sníž. přenesená",J311,0)</f>
        <v>0</v>
      </c>
      <c r="BI311" s="244">
        <f>IF(N311="nulová",J311,0)</f>
        <v>0</v>
      </c>
      <c r="BJ311" s="17" t="s">
        <v>146</v>
      </c>
      <c r="BK311" s="244">
        <f>ROUND(I311*H311,2)</f>
        <v>0</v>
      </c>
      <c r="BL311" s="17" t="s">
        <v>189</v>
      </c>
      <c r="BM311" s="243" t="s">
        <v>483</v>
      </c>
    </row>
    <row r="312" s="2" customFormat="1" ht="21.75" customHeight="1">
      <c r="A312" s="38"/>
      <c r="B312" s="39"/>
      <c r="C312" s="232" t="s">
        <v>333</v>
      </c>
      <c r="D312" s="232" t="s">
        <v>139</v>
      </c>
      <c r="E312" s="233" t="s">
        <v>484</v>
      </c>
      <c r="F312" s="234" t="s">
        <v>485</v>
      </c>
      <c r="G312" s="235" t="s">
        <v>408</v>
      </c>
      <c r="H312" s="236">
        <v>1</v>
      </c>
      <c r="I312" s="237"/>
      <c r="J312" s="238">
        <f>ROUND(I312*H312,2)</f>
        <v>0</v>
      </c>
      <c r="K312" s="234" t="s">
        <v>143</v>
      </c>
      <c r="L312" s="44"/>
      <c r="M312" s="239" t="s">
        <v>1</v>
      </c>
      <c r="N312" s="240" t="s">
        <v>41</v>
      </c>
      <c r="O312" s="92"/>
      <c r="P312" s="241">
        <f>O312*H312</f>
        <v>0</v>
      </c>
      <c r="Q312" s="241">
        <v>0.02894</v>
      </c>
      <c r="R312" s="241">
        <f>Q312*H312</f>
        <v>0.02894</v>
      </c>
      <c r="S312" s="241">
        <v>0</v>
      </c>
      <c r="T312" s="24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3" t="s">
        <v>189</v>
      </c>
      <c r="AT312" s="243" t="s">
        <v>139</v>
      </c>
      <c r="AU312" s="243" t="s">
        <v>145</v>
      </c>
      <c r="AY312" s="17" t="s">
        <v>136</v>
      </c>
      <c r="BE312" s="244">
        <f>IF(N312="základní",J312,0)</f>
        <v>0</v>
      </c>
      <c r="BF312" s="244">
        <f>IF(N312="snížená",J312,0)</f>
        <v>0</v>
      </c>
      <c r="BG312" s="244">
        <f>IF(N312="zákl. přenesená",J312,0)</f>
        <v>0</v>
      </c>
      <c r="BH312" s="244">
        <f>IF(N312="sníž. přenesená",J312,0)</f>
        <v>0</v>
      </c>
      <c r="BI312" s="244">
        <f>IF(N312="nulová",J312,0)</f>
        <v>0</v>
      </c>
      <c r="BJ312" s="17" t="s">
        <v>146</v>
      </c>
      <c r="BK312" s="244">
        <f>ROUND(I312*H312,2)</f>
        <v>0</v>
      </c>
      <c r="BL312" s="17" t="s">
        <v>189</v>
      </c>
      <c r="BM312" s="243" t="s">
        <v>486</v>
      </c>
    </row>
    <row r="313" s="2" customFormat="1" ht="16.5" customHeight="1">
      <c r="A313" s="38"/>
      <c r="B313" s="39"/>
      <c r="C313" s="232" t="s">
        <v>487</v>
      </c>
      <c r="D313" s="232" t="s">
        <v>139</v>
      </c>
      <c r="E313" s="233" t="s">
        <v>488</v>
      </c>
      <c r="F313" s="234" t="s">
        <v>489</v>
      </c>
      <c r="G313" s="235" t="s">
        <v>408</v>
      </c>
      <c r="H313" s="236">
        <v>1</v>
      </c>
      <c r="I313" s="237"/>
      <c r="J313" s="238">
        <f>ROUND(I313*H313,2)</f>
        <v>0</v>
      </c>
      <c r="K313" s="234" t="s">
        <v>143</v>
      </c>
      <c r="L313" s="44"/>
      <c r="M313" s="239" t="s">
        <v>1</v>
      </c>
      <c r="N313" s="240" t="s">
        <v>41</v>
      </c>
      <c r="O313" s="92"/>
      <c r="P313" s="241">
        <f>O313*H313</f>
        <v>0</v>
      </c>
      <c r="Q313" s="241">
        <v>0</v>
      </c>
      <c r="R313" s="241">
        <f>Q313*H313</f>
        <v>0</v>
      </c>
      <c r="S313" s="241">
        <v>0.019460000000000002</v>
      </c>
      <c r="T313" s="242">
        <f>S313*H313</f>
        <v>0.019460000000000002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3" t="s">
        <v>189</v>
      </c>
      <c r="AT313" s="243" t="s">
        <v>139</v>
      </c>
      <c r="AU313" s="243" t="s">
        <v>145</v>
      </c>
      <c r="AY313" s="17" t="s">
        <v>136</v>
      </c>
      <c r="BE313" s="244">
        <f>IF(N313="základní",J313,0)</f>
        <v>0</v>
      </c>
      <c r="BF313" s="244">
        <f>IF(N313="snížená",J313,0)</f>
        <v>0</v>
      </c>
      <c r="BG313" s="244">
        <f>IF(N313="zákl. přenesená",J313,0)</f>
        <v>0</v>
      </c>
      <c r="BH313" s="244">
        <f>IF(N313="sníž. přenesená",J313,0)</f>
        <v>0</v>
      </c>
      <c r="BI313" s="244">
        <f>IF(N313="nulová",J313,0)</f>
        <v>0</v>
      </c>
      <c r="BJ313" s="17" t="s">
        <v>146</v>
      </c>
      <c r="BK313" s="244">
        <f>ROUND(I313*H313,2)</f>
        <v>0</v>
      </c>
      <c r="BL313" s="17" t="s">
        <v>189</v>
      </c>
      <c r="BM313" s="243" t="s">
        <v>490</v>
      </c>
    </row>
    <row r="314" s="2" customFormat="1" ht="21.75" customHeight="1">
      <c r="A314" s="38"/>
      <c r="B314" s="39"/>
      <c r="C314" s="232" t="s">
        <v>338</v>
      </c>
      <c r="D314" s="232" t="s">
        <v>139</v>
      </c>
      <c r="E314" s="233" t="s">
        <v>491</v>
      </c>
      <c r="F314" s="234" t="s">
        <v>492</v>
      </c>
      <c r="G314" s="235" t="s">
        <v>408</v>
      </c>
      <c r="H314" s="236">
        <v>1</v>
      </c>
      <c r="I314" s="237"/>
      <c r="J314" s="238">
        <f>ROUND(I314*H314,2)</f>
        <v>0</v>
      </c>
      <c r="K314" s="234" t="s">
        <v>143</v>
      </c>
      <c r="L314" s="44"/>
      <c r="M314" s="239" t="s">
        <v>1</v>
      </c>
      <c r="N314" s="240" t="s">
        <v>41</v>
      </c>
      <c r="O314" s="92"/>
      <c r="P314" s="241">
        <f>O314*H314</f>
        <v>0</v>
      </c>
      <c r="Q314" s="241">
        <v>0.02223</v>
      </c>
      <c r="R314" s="241">
        <f>Q314*H314</f>
        <v>0.02223</v>
      </c>
      <c r="S314" s="241">
        <v>0</v>
      </c>
      <c r="T314" s="24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3" t="s">
        <v>189</v>
      </c>
      <c r="AT314" s="243" t="s">
        <v>139</v>
      </c>
      <c r="AU314" s="243" t="s">
        <v>145</v>
      </c>
      <c r="AY314" s="17" t="s">
        <v>136</v>
      </c>
      <c r="BE314" s="244">
        <f>IF(N314="základní",J314,0)</f>
        <v>0</v>
      </c>
      <c r="BF314" s="244">
        <f>IF(N314="snížená",J314,0)</f>
        <v>0</v>
      </c>
      <c r="BG314" s="244">
        <f>IF(N314="zákl. přenesená",J314,0)</f>
        <v>0</v>
      </c>
      <c r="BH314" s="244">
        <f>IF(N314="sníž. přenesená",J314,0)</f>
        <v>0</v>
      </c>
      <c r="BI314" s="244">
        <f>IF(N314="nulová",J314,0)</f>
        <v>0</v>
      </c>
      <c r="BJ314" s="17" t="s">
        <v>146</v>
      </c>
      <c r="BK314" s="244">
        <f>ROUND(I314*H314,2)</f>
        <v>0</v>
      </c>
      <c r="BL314" s="17" t="s">
        <v>189</v>
      </c>
      <c r="BM314" s="243" t="s">
        <v>493</v>
      </c>
    </row>
    <row r="315" s="2" customFormat="1" ht="16.5" customHeight="1">
      <c r="A315" s="38"/>
      <c r="B315" s="39"/>
      <c r="C315" s="232" t="s">
        <v>494</v>
      </c>
      <c r="D315" s="232" t="s">
        <v>139</v>
      </c>
      <c r="E315" s="233" t="s">
        <v>495</v>
      </c>
      <c r="F315" s="234" t="s">
        <v>496</v>
      </c>
      <c r="G315" s="235" t="s">
        <v>408</v>
      </c>
      <c r="H315" s="236">
        <v>1</v>
      </c>
      <c r="I315" s="237"/>
      <c r="J315" s="238">
        <f>ROUND(I315*H315,2)</f>
        <v>0</v>
      </c>
      <c r="K315" s="234" t="s">
        <v>143</v>
      </c>
      <c r="L315" s="44"/>
      <c r="M315" s="239" t="s">
        <v>1</v>
      </c>
      <c r="N315" s="240" t="s">
        <v>41</v>
      </c>
      <c r="O315" s="92"/>
      <c r="P315" s="241">
        <f>O315*H315</f>
        <v>0</v>
      </c>
      <c r="Q315" s="241">
        <v>0</v>
      </c>
      <c r="R315" s="241">
        <f>Q315*H315</f>
        <v>0</v>
      </c>
      <c r="S315" s="241">
        <v>0.095100000000000004</v>
      </c>
      <c r="T315" s="242">
        <f>S315*H315</f>
        <v>0.095100000000000004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3" t="s">
        <v>189</v>
      </c>
      <c r="AT315" s="243" t="s">
        <v>139</v>
      </c>
      <c r="AU315" s="243" t="s">
        <v>145</v>
      </c>
      <c r="AY315" s="17" t="s">
        <v>136</v>
      </c>
      <c r="BE315" s="244">
        <f>IF(N315="základní",J315,0)</f>
        <v>0</v>
      </c>
      <c r="BF315" s="244">
        <f>IF(N315="snížená",J315,0)</f>
        <v>0</v>
      </c>
      <c r="BG315" s="244">
        <f>IF(N315="zákl. přenesená",J315,0)</f>
        <v>0</v>
      </c>
      <c r="BH315" s="244">
        <f>IF(N315="sníž. přenesená",J315,0)</f>
        <v>0</v>
      </c>
      <c r="BI315" s="244">
        <f>IF(N315="nulová",J315,0)</f>
        <v>0</v>
      </c>
      <c r="BJ315" s="17" t="s">
        <v>146</v>
      </c>
      <c r="BK315" s="244">
        <f>ROUND(I315*H315,2)</f>
        <v>0</v>
      </c>
      <c r="BL315" s="17" t="s">
        <v>189</v>
      </c>
      <c r="BM315" s="243" t="s">
        <v>497</v>
      </c>
    </row>
    <row r="316" s="2" customFormat="1" ht="16.5" customHeight="1">
      <c r="A316" s="38"/>
      <c r="B316" s="39"/>
      <c r="C316" s="232" t="s">
        <v>498</v>
      </c>
      <c r="D316" s="232" t="s">
        <v>139</v>
      </c>
      <c r="E316" s="233" t="s">
        <v>499</v>
      </c>
      <c r="F316" s="234" t="s">
        <v>500</v>
      </c>
      <c r="G316" s="235" t="s">
        <v>408</v>
      </c>
      <c r="H316" s="236">
        <v>1</v>
      </c>
      <c r="I316" s="237"/>
      <c r="J316" s="238">
        <f>ROUND(I316*H316,2)</f>
        <v>0</v>
      </c>
      <c r="K316" s="234" t="s">
        <v>143</v>
      </c>
      <c r="L316" s="44"/>
      <c r="M316" s="239" t="s">
        <v>1</v>
      </c>
      <c r="N316" s="240" t="s">
        <v>41</v>
      </c>
      <c r="O316" s="92"/>
      <c r="P316" s="241">
        <f>O316*H316</f>
        <v>0</v>
      </c>
      <c r="Q316" s="241">
        <v>0.01452</v>
      </c>
      <c r="R316" s="241">
        <f>Q316*H316</f>
        <v>0.01452</v>
      </c>
      <c r="S316" s="241">
        <v>0</v>
      </c>
      <c r="T316" s="24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3" t="s">
        <v>189</v>
      </c>
      <c r="AT316" s="243" t="s">
        <v>139</v>
      </c>
      <c r="AU316" s="243" t="s">
        <v>145</v>
      </c>
      <c r="AY316" s="17" t="s">
        <v>136</v>
      </c>
      <c r="BE316" s="244">
        <f>IF(N316="základní",J316,0)</f>
        <v>0</v>
      </c>
      <c r="BF316" s="244">
        <f>IF(N316="snížená",J316,0)</f>
        <v>0</v>
      </c>
      <c r="BG316" s="244">
        <f>IF(N316="zákl. přenesená",J316,0)</f>
        <v>0</v>
      </c>
      <c r="BH316" s="244">
        <f>IF(N316="sníž. přenesená",J316,0)</f>
        <v>0</v>
      </c>
      <c r="BI316" s="244">
        <f>IF(N316="nulová",J316,0)</f>
        <v>0</v>
      </c>
      <c r="BJ316" s="17" t="s">
        <v>146</v>
      </c>
      <c r="BK316" s="244">
        <f>ROUND(I316*H316,2)</f>
        <v>0</v>
      </c>
      <c r="BL316" s="17" t="s">
        <v>189</v>
      </c>
      <c r="BM316" s="243" t="s">
        <v>501</v>
      </c>
    </row>
    <row r="317" s="2" customFormat="1" ht="33" customHeight="1">
      <c r="A317" s="38"/>
      <c r="B317" s="39"/>
      <c r="C317" s="232" t="s">
        <v>502</v>
      </c>
      <c r="D317" s="232" t="s">
        <v>139</v>
      </c>
      <c r="E317" s="233" t="s">
        <v>503</v>
      </c>
      <c r="F317" s="234" t="s">
        <v>504</v>
      </c>
      <c r="G317" s="235" t="s">
        <v>408</v>
      </c>
      <c r="H317" s="236">
        <v>1</v>
      </c>
      <c r="I317" s="237"/>
      <c r="J317" s="238">
        <f>ROUND(I317*H317,2)</f>
        <v>0</v>
      </c>
      <c r="K317" s="234" t="s">
        <v>143</v>
      </c>
      <c r="L317" s="44"/>
      <c r="M317" s="239" t="s">
        <v>1</v>
      </c>
      <c r="N317" s="240" t="s">
        <v>41</v>
      </c>
      <c r="O317" s="92"/>
      <c r="P317" s="241">
        <f>O317*H317</f>
        <v>0</v>
      </c>
      <c r="Q317" s="241">
        <v>0.036490000000000002</v>
      </c>
      <c r="R317" s="241">
        <f>Q317*H317</f>
        <v>0.036490000000000002</v>
      </c>
      <c r="S317" s="241">
        <v>0</v>
      </c>
      <c r="T317" s="24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3" t="s">
        <v>189</v>
      </c>
      <c r="AT317" s="243" t="s">
        <v>139</v>
      </c>
      <c r="AU317" s="243" t="s">
        <v>145</v>
      </c>
      <c r="AY317" s="17" t="s">
        <v>136</v>
      </c>
      <c r="BE317" s="244">
        <f>IF(N317="základní",J317,0)</f>
        <v>0</v>
      </c>
      <c r="BF317" s="244">
        <f>IF(N317="snížená",J317,0)</f>
        <v>0</v>
      </c>
      <c r="BG317" s="244">
        <f>IF(N317="zákl. přenesená",J317,0)</f>
        <v>0</v>
      </c>
      <c r="BH317" s="244">
        <f>IF(N317="sníž. přenesená",J317,0)</f>
        <v>0</v>
      </c>
      <c r="BI317" s="244">
        <f>IF(N317="nulová",J317,0)</f>
        <v>0</v>
      </c>
      <c r="BJ317" s="17" t="s">
        <v>146</v>
      </c>
      <c r="BK317" s="244">
        <f>ROUND(I317*H317,2)</f>
        <v>0</v>
      </c>
      <c r="BL317" s="17" t="s">
        <v>189</v>
      </c>
      <c r="BM317" s="243" t="s">
        <v>505</v>
      </c>
    </row>
    <row r="318" s="2" customFormat="1" ht="21.75" customHeight="1">
      <c r="A318" s="38"/>
      <c r="B318" s="39"/>
      <c r="C318" s="232" t="s">
        <v>348</v>
      </c>
      <c r="D318" s="232" t="s">
        <v>139</v>
      </c>
      <c r="E318" s="233" t="s">
        <v>506</v>
      </c>
      <c r="F318" s="234" t="s">
        <v>507</v>
      </c>
      <c r="G318" s="235" t="s">
        <v>408</v>
      </c>
      <c r="H318" s="236">
        <v>1</v>
      </c>
      <c r="I318" s="237"/>
      <c r="J318" s="238">
        <f>ROUND(I318*H318,2)</f>
        <v>0</v>
      </c>
      <c r="K318" s="234" t="s">
        <v>143</v>
      </c>
      <c r="L318" s="44"/>
      <c r="M318" s="239" t="s">
        <v>1</v>
      </c>
      <c r="N318" s="240" t="s">
        <v>41</v>
      </c>
      <c r="O318" s="92"/>
      <c r="P318" s="241">
        <f>O318*H318</f>
        <v>0</v>
      </c>
      <c r="Q318" s="241">
        <v>0</v>
      </c>
      <c r="R318" s="241">
        <f>Q318*H318</f>
        <v>0</v>
      </c>
      <c r="S318" s="241">
        <v>0.0091999999999999998</v>
      </c>
      <c r="T318" s="242">
        <f>S318*H318</f>
        <v>0.0091999999999999998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3" t="s">
        <v>189</v>
      </c>
      <c r="AT318" s="243" t="s">
        <v>139</v>
      </c>
      <c r="AU318" s="243" t="s">
        <v>145</v>
      </c>
      <c r="AY318" s="17" t="s">
        <v>136</v>
      </c>
      <c r="BE318" s="244">
        <f>IF(N318="základní",J318,0)</f>
        <v>0</v>
      </c>
      <c r="BF318" s="244">
        <f>IF(N318="snížená",J318,0)</f>
        <v>0</v>
      </c>
      <c r="BG318" s="244">
        <f>IF(N318="zákl. přenesená",J318,0)</f>
        <v>0</v>
      </c>
      <c r="BH318" s="244">
        <f>IF(N318="sníž. přenesená",J318,0)</f>
        <v>0</v>
      </c>
      <c r="BI318" s="244">
        <f>IF(N318="nulová",J318,0)</f>
        <v>0</v>
      </c>
      <c r="BJ318" s="17" t="s">
        <v>146</v>
      </c>
      <c r="BK318" s="244">
        <f>ROUND(I318*H318,2)</f>
        <v>0</v>
      </c>
      <c r="BL318" s="17" t="s">
        <v>189</v>
      </c>
      <c r="BM318" s="243" t="s">
        <v>508</v>
      </c>
    </row>
    <row r="319" s="2" customFormat="1" ht="21.75" customHeight="1">
      <c r="A319" s="38"/>
      <c r="B319" s="39"/>
      <c r="C319" s="232" t="s">
        <v>509</v>
      </c>
      <c r="D319" s="232" t="s">
        <v>139</v>
      </c>
      <c r="E319" s="233" t="s">
        <v>510</v>
      </c>
      <c r="F319" s="234" t="s">
        <v>511</v>
      </c>
      <c r="G319" s="235" t="s">
        <v>408</v>
      </c>
      <c r="H319" s="236">
        <v>1</v>
      </c>
      <c r="I319" s="237"/>
      <c r="J319" s="238">
        <f>ROUND(I319*H319,2)</f>
        <v>0</v>
      </c>
      <c r="K319" s="234" t="s">
        <v>143</v>
      </c>
      <c r="L319" s="44"/>
      <c r="M319" s="239" t="s">
        <v>1</v>
      </c>
      <c r="N319" s="240" t="s">
        <v>41</v>
      </c>
      <c r="O319" s="92"/>
      <c r="P319" s="241">
        <f>O319*H319</f>
        <v>0</v>
      </c>
      <c r="Q319" s="241">
        <v>0.0049300000000000004</v>
      </c>
      <c r="R319" s="241">
        <f>Q319*H319</f>
        <v>0.0049300000000000004</v>
      </c>
      <c r="S319" s="241">
        <v>0</v>
      </c>
      <c r="T319" s="24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3" t="s">
        <v>189</v>
      </c>
      <c r="AT319" s="243" t="s">
        <v>139</v>
      </c>
      <c r="AU319" s="243" t="s">
        <v>145</v>
      </c>
      <c r="AY319" s="17" t="s">
        <v>136</v>
      </c>
      <c r="BE319" s="244">
        <f>IF(N319="základní",J319,0)</f>
        <v>0</v>
      </c>
      <c r="BF319" s="244">
        <f>IF(N319="snížená",J319,0)</f>
        <v>0</v>
      </c>
      <c r="BG319" s="244">
        <f>IF(N319="zákl. přenesená",J319,0)</f>
        <v>0</v>
      </c>
      <c r="BH319" s="244">
        <f>IF(N319="sníž. přenesená",J319,0)</f>
        <v>0</v>
      </c>
      <c r="BI319" s="244">
        <f>IF(N319="nulová",J319,0)</f>
        <v>0</v>
      </c>
      <c r="BJ319" s="17" t="s">
        <v>146</v>
      </c>
      <c r="BK319" s="244">
        <f>ROUND(I319*H319,2)</f>
        <v>0</v>
      </c>
      <c r="BL319" s="17" t="s">
        <v>189</v>
      </c>
      <c r="BM319" s="243" t="s">
        <v>512</v>
      </c>
    </row>
    <row r="320" s="2" customFormat="1" ht="16.5" customHeight="1">
      <c r="A320" s="38"/>
      <c r="B320" s="39"/>
      <c r="C320" s="232" t="s">
        <v>513</v>
      </c>
      <c r="D320" s="232" t="s">
        <v>139</v>
      </c>
      <c r="E320" s="233" t="s">
        <v>514</v>
      </c>
      <c r="F320" s="234" t="s">
        <v>515</v>
      </c>
      <c r="G320" s="235" t="s">
        <v>408</v>
      </c>
      <c r="H320" s="236">
        <v>1</v>
      </c>
      <c r="I320" s="237"/>
      <c r="J320" s="238">
        <f>ROUND(I320*H320,2)</f>
        <v>0</v>
      </c>
      <c r="K320" s="234" t="s">
        <v>143</v>
      </c>
      <c r="L320" s="44"/>
      <c r="M320" s="239" t="s">
        <v>1</v>
      </c>
      <c r="N320" s="240" t="s">
        <v>41</v>
      </c>
      <c r="O320" s="92"/>
      <c r="P320" s="241">
        <f>O320*H320</f>
        <v>0</v>
      </c>
      <c r="Q320" s="241">
        <v>0</v>
      </c>
      <c r="R320" s="241">
        <f>Q320*H320</f>
        <v>0</v>
      </c>
      <c r="S320" s="241">
        <v>0.155</v>
      </c>
      <c r="T320" s="242">
        <f>S320*H320</f>
        <v>0.155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3" t="s">
        <v>189</v>
      </c>
      <c r="AT320" s="243" t="s">
        <v>139</v>
      </c>
      <c r="AU320" s="243" t="s">
        <v>145</v>
      </c>
      <c r="AY320" s="17" t="s">
        <v>136</v>
      </c>
      <c r="BE320" s="244">
        <f>IF(N320="základní",J320,0)</f>
        <v>0</v>
      </c>
      <c r="BF320" s="244">
        <f>IF(N320="snížená",J320,0)</f>
        <v>0</v>
      </c>
      <c r="BG320" s="244">
        <f>IF(N320="zákl. přenesená",J320,0)</f>
        <v>0</v>
      </c>
      <c r="BH320" s="244">
        <f>IF(N320="sníž. přenesená",J320,0)</f>
        <v>0</v>
      </c>
      <c r="BI320" s="244">
        <f>IF(N320="nulová",J320,0)</f>
        <v>0</v>
      </c>
      <c r="BJ320" s="17" t="s">
        <v>146</v>
      </c>
      <c r="BK320" s="244">
        <f>ROUND(I320*H320,2)</f>
        <v>0</v>
      </c>
      <c r="BL320" s="17" t="s">
        <v>189</v>
      </c>
      <c r="BM320" s="243" t="s">
        <v>516</v>
      </c>
    </row>
    <row r="321" s="2" customFormat="1" ht="21.75" customHeight="1">
      <c r="A321" s="38"/>
      <c r="B321" s="39"/>
      <c r="C321" s="232" t="s">
        <v>517</v>
      </c>
      <c r="D321" s="232" t="s">
        <v>139</v>
      </c>
      <c r="E321" s="233" t="s">
        <v>518</v>
      </c>
      <c r="F321" s="234" t="s">
        <v>519</v>
      </c>
      <c r="G321" s="235" t="s">
        <v>408</v>
      </c>
      <c r="H321" s="236">
        <v>1</v>
      </c>
      <c r="I321" s="237"/>
      <c r="J321" s="238">
        <f>ROUND(I321*H321,2)</f>
        <v>0</v>
      </c>
      <c r="K321" s="234" t="s">
        <v>143</v>
      </c>
      <c r="L321" s="44"/>
      <c r="M321" s="239" t="s">
        <v>1</v>
      </c>
      <c r="N321" s="240" t="s">
        <v>41</v>
      </c>
      <c r="O321" s="92"/>
      <c r="P321" s="241">
        <f>O321*H321</f>
        <v>0</v>
      </c>
      <c r="Q321" s="241">
        <v>0.087340000000000001</v>
      </c>
      <c r="R321" s="241">
        <f>Q321*H321</f>
        <v>0.087340000000000001</v>
      </c>
      <c r="S321" s="241">
        <v>0</v>
      </c>
      <c r="T321" s="24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3" t="s">
        <v>189</v>
      </c>
      <c r="AT321" s="243" t="s">
        <v>139</v>
      </c>
      <c r="AU321" s="243" t="s">
        <v>145</v>
      </c>
      <c r="AY321" s="17" t="s">
        <v>136</v>
      </c>
      <c r="BE321" s="244">
        <f>IF(N321="základní",J321,0)</f>
        <v>0</v>
      </c>
      <c r="BF321" s="244">
        <f>IF(N321="snížená",J321,0)</f>
        <v>0</v>
      </c>
      <c r="BG321" s="244">
        <f>IF(N321="zákl. přenesená",J321,0)</f>
        <v>0</v>
      </c>
      <c r="BH321" s="244">
        <f>IF(N321="sníž. přenesená",J321,0)</f>
        <v>0</v>
      </c>
      <c r="BI321" s="244">
        <f>IF(N321="nulová",J321,0)</f>
        <v>0</v>
      </c>
      <c r="BJ321" s="17" t="s">
        <v>146</v>
      </c>
      <c r="BK321" s="244">
        <f>ROUND(I321*H321,2)</f>
        <v>0</v>
      </c>
      <c r="BL321" s="17" t="s">
        <v>189</v>
      </c>
      <c r="BM321" s="243" t="s">
        <v>520</v>
      </c>
    </row>
    <row r="322" s="2" customFormat="1" ht="21.75" customHeight="1">
      <c r="A322" s="38"/>
      <c r="B322" s="39"/>
      <c r="C322" s="232" t="s">
        <v>357</v>
      </c>
      <c r="D322" s="232" t="s">
        <v>139</v>
      </c>
      <c r="E322" s="233" t="s">
        <v>521</v>
      </c>
      <c r="F322" s="234" t="s">
        <v>522</v>
      </c>
      <c r="G322" s="235" t="s">
        <v>300</v>
      </c>
      <c r="H322" s="236">
        <v>0.32700000000000001</v>
      </c>
      <c r="I322" s="237"/>
      <c r="J322" s="238">
        <f>ROUND(I322*H322,2)</f>
        <v>0</v>
      </c>
      <c r="K322" s="234" t="s">
        <v>143</v>
      </c>
      <c r="L322" s="44"/>
      <c r="M322" s="239" t="s">
        <v>1</v>
      </c>
      <c r="N322" s="240" t="s">
        <v>41</v>
      </c>
      <c r="O322" s="92"/>
      <c r="P322" s="241">
        <f>O322*H322</f>
        <v>0</v>
      </c>
      <c r="Q322" s="241">
        <v>0</v>
      </c>
      <c r="R322" s="241">
        <f>Q322*H322</f>
        <v>0</v>
      </c>
      <c r="S322" s="241">
        <v>0</v>
      </c>
      <c r="T322" s="24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3" t="s">
        <v>189</v>
      </c>
      <c r="AT322" s="243" t="s">
        <v>139</v>
      </c>
      <c r="AU322" s="243" t="s">
        <v>145</v>
      </c>
      <c r="AY322" s="17" t="s">
        <v>136</v>
      </c>
      <c r="BE322" s="244">
        <f>IF(N322="základní",J322,0)</f>
        <v>0</v>
      </c>
      <c r="BF322" s="244">
        <f>IF(N322="snížená",J322,0)</f>
        <v>0</v>
      </c>
      <c r="BG322" s="244">
        <f>IF(N322="zákl. přenesená",J322,0)</f>
        <v>0</v>
      </c>
      <c r="BH322" s="244">
        <f>IF(N322="sníž. přenesená",J322,0)</f>
        <v>0</v>
      </c>
      <c r="BI322" s="244">
        <f>IF(N322="nulová",J322,0)</f>
        <v>0</v>
      </c>
      <c r="BJ322" s="17" t="s">
        <v>146</v>
      </c>
      <c r="BK322" s="244">
        <f>ROUND(I322*H322,2)</f>
        <v>0</v>
      </c>
      <c r="BL322" s="17" t="s">
        <v>189</v>
      </c>
      <c r="BM322" s="243" t="s">
        <v>523</v>
      </c>
    </row>
    <row r="323" s="2" customFormat="1" ht="16.5" customHeight="1">
      <c r="A323" s="38"/>
      <c r="B323" s="39"/>
      <c r="C323" s="232" t="s">
        <v>524</v>
      </c>
      <c r="D323" s="232" t="s">
        <v>139</v>
      </c>
      <c r="E323" s="233" t="s">
        <v>525</v>
      </c>
      <c r="F323" s="234" t="s">
        <v>526</v>
      </c>
      <c r="G323" s="235" t="s">
        <v>142</v>
      </c>
      <c r="H323" s="236">
        <v>2</v>
      </c>
      <c r="I323" s="237"/>
      <c r="J323" s="238">
        <f>ROUND(I323*H323,2)</f>
        <v>0</v>
      </c>
      <c r="K323" s="234" t="s">
        <v>143</v>
      </c>
      <c r="L323" s="44"/>
      <c r="M323" s="239" t="s">
        <v>1</v>
      </c>
      <c r="N323" s="240" t="s">
        <v>41</v>
      </c>
      <c r="O323" s="92"/>
      <c r="P323" s="241">
        <f>O323*H323</f>
        <v>0</v>
      </c>
      <c r="Q323" s="241">
        <v>0</v>
      </c>
      <c r="R323" s="241">
        <f>Q323*H323</f>
        <v>0</v>
      </c>
      <c r="S323" s="241">
        <v>0.00054000000000000001</v>
      </c>
      <c r="T323" s="242">
        <f>S323*H323</f>
        <v>0.00108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3" t="s">
        <v>189</v>
      </c>
      <c r="AT323" s="243" t="s">
        <v>139</v>
      </c>
      <c r="AU323" s="243" t="s">
        <v>145</v>
      </c>
      <c r="AY323" s="17" t="s">
        <v>136</v>
      </c>
      <c r="BE323" s="244">
        <f>IF(N323="základní",J323,0)</f>
        <v>0</v>
      </c>
      <c r="BF323" s="244">
        <f>IF(N323="snížená",J323,0)</f>
        <v>0</v>
      </c>
      <c r="BG323" s="244">
        <f>IF(N323="zákl. přenesená",J323,0)</f>
        <v>0</v>
      </c>
      <c r="BH323" s="244">
        <f>IF(N323="sníž. přenesená",J323,0)</f>
        <v>0</v>
      </c>
      <c r="BI323" s="244">
        <f>IF(N323="nulová",J323,0)</f>
        <v>0</v>
      </c>
      <c r="BJ323" s="17" t="s">
        <v>146</v>
      </c>
      <c r="BK323" s="244">
        <f>ROUND(I323*H323,2)</f>
        <v>0</v>
      </c>
      <c r="BL323" s="17" t="s">
        <v>189</v>
      </c>
      <c r="BM323" s="243" t="s">
        <v>527</v>
      </c>
    </row>
    <row r="324" s="2" customFormat="1" ht="16.5" customHeight="1">
      <c r="A324" s="38"/>
      <c r="B324" s="39"/>
      <c r="C324" s="232" t="s">
        <v>360</v>
      </c>
      <c r="D324" s="232" t="s">
        <v>139</v>
      </c>
      <c r="E324" s="233" t="s">
        <v>528</v>
      </c>
      <c r="F324" s="234" t="s">
        <v>529</v>
      </c>
      <c r="G324" s="235" t="s">
        <v>408</v>
      </c>
      <c r="H324" s="236">
        <v>2</v>
      </c>
      <c r="I324" s="237"/>
      <c r="J324" s="238">
        <f>ROUND(I324*H324,2)</f>
        <v>0</v>
      </c>
      <c r="K324" s="234" t="s">
        <v>143</v>
      </c>
      <c r="L324" s="44"/>
      <c r="M324" s="239" t="s">
        <v>1</v>
      </c>
      <c r="N324" s="240" t="s">
        <v>41</v>
      </c>
      <c r="O324" s="92"/>
      <c r="P324" s="241">
        <f>O324*H324</f>
        <v>0</v>
      </c>
      <c r="Q324" s="241">
        <v>0</v>
      </c>
      <c r="R324" s="241">
        <f>Q324*H324</f>
        <v>0</v>
      </c>
      <c r="S324" s="241">
        <v>0.00156</v>
      </c>
      <c r="T324" s="242">
        <f>S324*H324</f>
        <v>0.0031199999999999999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3" t="s">
        <v>189</v>
      </c>
      <c r="AT324" s="243" t="s">
        <v>139</v>
      </c>
      <c r="AU324" s="243" t="s">
        <v>145</v>
      </c>
      <c r="AY324" s="17" t="s">
        <v>136</v>
      </c>
      <c r="BE324" s="244">
        <f>IF(N324="základní",J324,0)</f>
        <v>0</v>
      </c>
      <c r="BF324" s="244">
        <f>IF(N324="snížená",J324,0)</f>
        <v>0</v>
      </c>
      <c r="BG324" s="244">
        <f>IF(N324="zákl. přenesená",J324,0)</f>
        <v>0</v>
      </c>
      <c r="BH324" s="244">
        <f>IF(N324="sníž. přenesená",J324,0)</f>
        <v>0</v>
      </c>
      <c r="BI324" s="244">
        <f>IF(N324="nulová",J324,0)</f>
        <v>0</v>
      </c>
      <c r="BJ324" s="17" t="s">
        <v>146</v>
      </c>
      <c r="BK324" s="244">
        <f>ROUND(I324*H324,2)</f>
        <v>0</v>
      </c>
      <c r="BL324" s="17" t="s">
        <v>189</v>
      </c>
      <c r="BM324" s="243" t="s">
        <v>530</v>
      </c>
    </row>
    <row r="325" s="2" customFormat="1" ht="21.75" customHeight="1">
      <c r="A325" s="38"/>
      <c r="B325" s="39"/>
      <c r="C325" s="232" t="s">
        <v>531</v>
      </c>
      <c r="D325" s="232" t="s">
        <v>139</v>
      </c>
      <c r="E325" s="233" t="s">
        <v>532</v>
      </c>
      <c r="F325" s="234" t="s">
        <v>533</v>
      </c>
      <c r="G325" s="235" t="s">
        <v>408</v>
      </c>
      <c r="H325" s="236">
        <v>1</v>
      </c>
      <c r="I325" s="237"/>
      <c r="J325" s="238">
        <f>ROUND(I325*H325,2)</f>
        <v>0</v>
      </c>
      <c r="K325" s="234" t="s">
        <v>143</v>
      </c>
      <c r="L325" s="44"/>
      <c r="M325" s="239" t="s">
        <v>1</v>
      </c>
      <c r="N325" s="240" t="s">
        <v>41</v>
      </c>
      <c r="O325" s="92"/>
      <c r="P325" s="241">
        <f>O325*H325</f>
        <v>0</v>
      </c>
      <c r="Q325" s="241">
        <v>0</v>
      </c>
      <c r="R325" s="241">
        <f>Q325*H325</f>
        <v>0</v>
      </c>
      <c r="S325" s="241">
        <v>0</v>
      </c>
      <c r="T325" s="24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3" t="s">
        <v>189</v>
      </c>
      <c r="AT325" s="243" t="s">
        <v>139</v>
      </c>
      <c r="AU325" s="243" t="s">
        <v>145</v>
      </c>
      <c r="AY325" s="17" t="s">
        <v>136</v>
      </c>
      <c r="BE325" s="244">
        <f>IF(N325="základní",J325,0)</f>
        <v>0</v>
      </c>
      <c r="BF325" s="244">
        <f>IF(N325="snížená",J325,0)</f>
        <v>0</v>
      </c>
      <c r="BG325" s="244">
        <f>IF(N325="zákl. přenesená",J325,0)</f>
        <v>0</v>
      </c>
      <c r="BH325" s="244">
        <f>IF(N325="sníž. přenesená",J325,0)</f>
        <v>0</v>
      </c>
      <c r="BI325" s="244">
        <f>IF(N325="nulová",J325,0)</f>
        <v>0</v>
      </c>
      <c r="BJ325" s="17" t="s">
        <v>146</v>
      </c>
      <c r="BK325" s="244">
        <f>ROUND(I325*H325,2)</f>
        <v>0</v>
      </c>
      <c r="BL325" s="17" t="s">
        <v>189</v>
      </c>
      <c r="BM325" s="243" t="s">
        <v>534</v>
      </c>
    </row>
    <row r="326" s="2" customFormat="1" ht="16.5" customHeight="1">
      <c r="A326" s="38"/>
      <c r="B326" s="39"/>
      <c r="C326" s="232" t="s">
        <v>364</v>
      </c>
      <c r="D326" s="232" t="s">
        <v>139</v>
      </c>
      <c r="E326" s="233" t="s">
        <v>535</v>
      </c>
      <c r="F326" s="234" t="s">
        <v>536</v>
      </c>
      <c r="G326" s="235" t="s">
        <v>408</v>
      </c>
      <c r="H326" s="236">
        <v>1</v>
      </c>
      <c r="I326" s="237"/>
      <c r="J326" s="238">
        <f>ROUND(I326*H326,2)</f>
        <v>0</v>
      </c>
      <c r="K326" s="234" t="s">
        <v>143</v>
      </c>
      <c r="L326" s="44"/>
      <c r="M326" s="239" t="s">
        <v>1</v>
      </c>
      <c r="N326" s="240" t="s">
        <v>41</v>
      </c>
      <c r="O326" s="92"/>
      <c r="P326" s="241">
        <f>O326*H326</f>
        <v>0</v>
      </c>
      <c r="Q326" s="241">
        <v>0.0018400000000000001</v>
      </c>
      <c r="R326" s="241">
        <f>Q326*H326</f>
        <v>0.0018400000000000001</v>
      </c>
      <c r="S326" s="241">
        <v>0</v>
      </c>
      <c r="T326" s="24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3" t="s">
        <v>189</v>
      </c>
      <c r="AT326" s="243" t="s">
        <v>139</v>
      </c>
      <c r="AU326" s="243" t="s">
        <v>145</v>
      </c>
      <c r="AY326" s="17" t="s">
        <v>136</v>
      </c>
      <c r="BE326" s="244">
        <f>IF(N326="základní",J326,0)</f>
        <v>0</v>
      </c>
      <c r="BF326" s="244">
        <f>IF(N326="snížená",J326,0)</f>
        <v>0</v>
      </c>
      <c r="BG326" s="244">
        <f>IF(N326="zákl. přenesená",J326,0)</f>
        <v>0</v>
      </c>
      <c r="BH326" s="244">
        <f>IF(N326="sníž. přenesená",J326,0)</f>
        <v>0</v>
      </c>
      <c r="BI326" s="244">
        <f>IF(N326="nulová",J326,0)</f>
        <v>0</v>
      </c>
      <c r="BJ326" s="17" t="s">
        <v>146</v>
      </c>
      <c r="BK326" s="244">
        <f>ROUND(I326*H326,2)</f>
        <v>0</v>
      </c>
      <c r="BL326" s="17" t="s">
        <v>189</v>
      </c>
      <c r="BM326" s="243" t="s">
        <v>537</v>
      </c>
    </row>
    <row r="327" s="2" customFormat="1" ht="16.5" customHeight="1">
      <c r="A327" s="38"/>
      <c r="B327" s="39"/>
      <c r="C327" s="232" t="s">
        <v>538</v>
      </c>
      <c r="D327" s="232" t="s">
        <v>139</v>
      </c>
      <c r="E327" s="233" t="s">
        <v>539</v>
      </c>
      <c r="F327" s="234" t="s">
        <v>540</v>
      </c>
      <c r="G327" s="235" t="s">
        <v>142</v>
      </c>
      <c r="H327" s="236">
        <v>1</v>
      </c>
      <c r="I327" s="237"/>
      <c r="J327" s="238">
        <f>ROUND(I327*H327,2)</f>
        <v>0</v>
      </c>
      <c r="K327" s="234" t="s">
        <v>143</v>
      </c>
      <c r="L327" s="44"/>
      <c r="M327" s="239" t="s">
        <v>1</v>
      </c>
      <c r="N327" s="240" t="s">
        <v>41</v>
      </c>
      <c r="O327" s="92"/>
      <c r="P327" s="241">
        <f>O327*H327</f>
        <v>0</v>
      </c>
      <c r="Q327" s="241">
        <v>0</v>
      </c>
      <c r="R327" s="241">
        <f>Q327*H327</f>
        <v>0</v>
      </c>
      <c r="S327" s="241">
        <v>0.0022499999999999998</v>
      </c>
      <c r="T327" s="242">
        <f>S327*H327</f>
        <v>0.0022499999999999998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3" t="s">
        <v>189</v>
      </c>
      <c r="AT327" s="243" t="s">
        <v>139</v>
      </c>
      <c r="AU327" s="243" t="s">
        <v>145</v>
      </c>
      <c r="AY327" s="17" t="s">
        <v>136</v>
      </c>
      <c r="BE327" s="244">
        <f>IF(N327="základní",J327,0)</f>
        <v>0</v>
      </c>
      <c r="BF327" s="244">
        <f>IF(N327="snížená",J327,0)</f>
        <v>0</v>
      </c>
      <c r="BG327" s="244">
        <f>IF(N327="zákl. přenesená",J327,0)</f>
        <v>0</v>
      </c>
      <c r="BH327" s="244">
        <f>IF(N327="sníž. přenesená",J327,0)</f>
        <v>0</v>
      </c>
      <c r="BI327" s="244">
        <f>IF(N327="nulová",J327,0)</f>
        <v>0</v>
      </c>
      <c r="BJ327" s="17" t="s">
        <v>146</v>
      </c>
      <c r="BK327" s="244">
        <f>ROUND(I327*H327,2)</f>
        <v>0</v>
      </c>
      <c r="BL327" s="17" t="s">
        <v>189</v>
      </c>
      <c r="BM327" s="243" t="s">
        <v>541</v>
      </c>
    </row>
    <row r="328" s="2" customFormat="1" ht="16.5" customHeight="1">
      <c r="A328" s="38"/>
      <c r="B328" s="39"/>
      <c r="C328" s="232" t="s">
        <v>367</v>
      </c>
      <c r="D328" s="232" t="s">
        <v>139</v>
      </c>
      <c r="E328" s="233" t="s">
        <v>542</v>
      </c>
      <c r="F328" s="234" t="s">
        <v>543</v>
      </c>
      <c r="G328" s="235" t="s">
        <v>408</v>
      </c>
      <c r="H328" s="236">
        <v>1</v>
      </c>
      <c r="I328" s="237"/>
      <c r="J328" s="238">
        <f>ROUND(I328*H328,2)</f>
        <v>0</v>
      </c>
      <c r="K328" s="234" t="s">
        <v>143</v>
      </c>
      <c r="L328" s="44"/>
      <c r="M328" s="239" t="s">
        <v>1</v>
      </c>
      <c r="N328" s="240" t="s">
        <v>41</v>
      </c>
      <c r="O328" s="92"/>
      <c r="P328" s="241">
        <f>O328*H328</f>
        <v>0</v>
      </c>
      <c r="Q328" s="241">
        <v>0</v>
      </c>
      <c r="R328" s="241">
        <f>Q328*H328</f>
        <v>0</v>
      </c>
      <c r="S328" s="241">
        <v>0</v>
      </c>
      <c r="T328" s="24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3" t="s">
        <v>189</v>
      </c>
      <c r="AT328" s="243" t="s">
        <v>139</v>
      </c>
      <c r="AU328" s="243" t="s">
        <v>145</v>
      </c>
      <c r="AY328" s="17" t="s">
        <v>136</v>
      </c>
      <c r="BE328" s="244">
        <f>IF(N328="základní",J328,0)</f>
        <v>0</v>
      </c>
      <c r="BF328" s="244">
        <f>IF(N328="snížená",J328,0)</f>
        <v>0</v>
      </c>
      <c r="BG328" s="244">
        <f>IF(N328="zákl. přenesená",J328,0)</f>
        <v>0</v>
      </c>
      <c r="BH328" s="244">
        <f>IF(N328="sníž. přenesená",J328,0)</f>
        <v>0</v>
      </c>
      <c r="BI328" s="244">
        <f>IF(N328="nulová",J328,0)</f>
        <v>0</v>
      </c>
      <c r="BJ328" s="17" t="s">
        <v>146</v>
      </c>
      <c r="BK328" s="244">
        <f>ROUND(I328*H328,2)</f>
        <v>0</v>
      </c>
      <c r="BL328" s="17" t="s">
        <v>189</v>
      </c>
      <c r="BM328" s="243" t="s">
        <v>544</v>
      </c>
    </row>
    <row r="329" s="2" customFormat="1" ht="16.5" customHeight="1">
      <c r="A329" s="38"/>
      <c r="B329" s="39"/>
      <c r="C329" s="232" t="s">
        <v>545</v>
      </c>
      <c r="D329" s="232" t="s">
        <v>139</v>
      </c>
      <c r="E329" s="233" t="s">
        <v>546</v>
      </c>
      <c r="F329" s="234" t="s">
        <v>547</v>
      </c>
      <c r="G329" s="235" t="s">
        <v>142</v>
      </c>
      <c r="H329" s="236">
        <v>3</v>
      </c>
      <c r="I329" s="237"/>
      <c r="J329" s="238">
        <f>ROUND(I329*H329,2)</f>
        <v>0</v>
      </c>
      <c r="K329" s="234" t="s">
        <v>143</v>
      </c>
      <c r="L329" s="44"/>
      <c r="M329" s="239" t="s">
        <v>1</v>
      </c>
      <c r="N329" s="240" t="s">
        <v>41</v>
      </c>
      <c r="O329" s="92"/>
      <c r="P329" s="241">
        <f>O329*H329</f>
        <v>0</v>
      </c>
      <c r="Q329" s="241">
        <v>0</v>
      </c>
      <c r="R329" s="241">
        <f>Q329*H329</f>
        <v>0</v>
      </c>
      <c r="S329" s="241">
        <v>0.00085999999999999998</v>
      </c>
      <c r="T329" s="242">
        <f>S329*H329</f>
        <v>0.0025799999999999998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3" t="s">
        <v>189</v>
      </c>
      <c r="AT329" s="243" t="s">
        <v>139</v>
      </c>
      <c r="AU329" s="243" t="s">
        <v>145</v>
      </c>
      <c r="AY329" s="17" t="s">
        <v>136</v>
      </c>
      <c r="BE329" s="244">
        <f>IF(N329="základní",J329,0)</f>
        <v>0</v>
      </c>
      <c r="BF329" s="244">
        <f>IF(N329="snížená",J329,0)</f>
        <v>0</v>
      </c>
      <c r="BG329" s="244">
        <f>IF(N329="zákl. přenesená",J329,0)</f>
        <v>0</v>
      </c>
      <c r="BH329" s="244">
        <f>IF(N329="sníž. přenesená",J329,0)</f>
        <v>0</v>
      </c>
      <c r="BI329" s="244">
        <f>IF(N329="nulová",J329,0)</f>
        <v>0</v>
      </c>
      <c r="BJ329" s="17" t="s">
        <v>146</v>
      </c>
      <c r="BK329" s="244">
        <f>ROUND(I329*H329,2)</f>
        <v>0</v>
      </c>
      <c r="BL329" s="17" t="s">
        <v>189</v>
      </c>
      <c r="BM329" s="243" t="s">
        <v>548</v>
      </c>
    </row>
    <row r="330" s="2" customFormat="1" ht="16.5" customHeight="1">
      <c r="A330" s="38"/>
      <c r="B330" s="39"/>
      <c r="C330" s="232" t="s">
        <v>371</v>
      </c>
      <c r="D330" s="232" t="s">
        <v>139</v>
      </c>
      <c r="E330" s="233" t="s">
        <v>549</v>
      </c>
      <c r="F330" s="234" t="s">
        <v>550</v>
      </c>
      <c r="G330" s="235" t="s">
        <v>142</v>
      </c>
      <c r="H330" s="236">
        <v>1</v>
      </c>
      <c r="I330" s="237"/>
      <c r="J330" s="238">
        <f>ROUND(I330*H330,2)</f>
        <v>0</v>
      </c>
      <c r="K330" s="234" t="s">
        <v>143</v>
      </c>
      <c r="L330" s="44"/>
      <c r="M330" s="239" t="s">
        <v>1</v>
      </c>
      <c r="N330" s="240" t="s">
        <v>41</v>
      </c>
      <c r="O330" s="92"/>
      <c r="P330" s="241">
        <f>O330*H330</f>
        <v>0</v>
      </c>
      <c r="Q330" s="241">
        <v>0.00036000000000000002</v>
      </c>
      <c r="R330" s="241">
        <f>Q330*H330</f>
        <v>0.00036000000000000002</v>
      </c>
      <c r="S330" s="241">
        <v>0</v>
      </c>
      <c r="T330" s="24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3" t="s">
        <v>189</v>
      </c>
      <c r="AT330" s="243" t="s">
        <v>139</v>
      </c>
      <c r="AU330" s="243" t="s">
        <v>145</v>
      </c>
      <c r="AY330" s="17" t="s">
        <v>136</v>
      </c>
      <c r="BE330" s="244">
        <f>IF(N330="základní",J330,0)</f>
        <v>0</v>
      </c>
      <c r="BF330" s="244">
        <f>IF(N330="snížená",J330,0)</f>
        <v>0</v>
      </c>
      <c r="BG330" s="244">
        <f>IF(N330="zákl. přenesená",J330,0)</f>
        <v>0</v>
      </c>
      <c r="BH330" s="244">
        <f>IF(N330="sníž. přenesená",J330,0)</f>
        <v>0</v>
      </c>
      <c r="BI330" s="244">
        <f>IF(N330="nulová",J330,0)</f>
        <v>0</v>
      </c>
      <c r="BJ330" s="17" t="s">
        <v>146</v>
      </c>
      <c r="BK330" s="244">
        <f>ROUND(I330*H330,2)</f>
        <v>0</v>
      </c>
      <c r="BL330" s="17" t="s">
        <v>189</v>
      </c>
      <c r="BM330" s="243" t="s">
        <v>551</v>
      </c>
    </row>
    <row r="331" s="2" customFormat="1" ht="16.5" customHeight="1">
      <c r="A331" s="38"/>
      <c r="B331" s="39"/>
      <c r="C331" s="232" t="s">
        <v>552</v>
      </c>
      <c r="D331" s="232" t="s">
        <v>139</v>
      </c>
      <c r="E331" s="233" t="s">
        <v>553</v>
      </c>
      <c r="F331" s="234" t="s">
        <v>554</v>
      </c>
      <c r="G331" s="235" t="s">
        <v>142</v>
      </c>
      <c r="H331" s="236">
        <v>1</v>
      </c>
      <c r="I331" s="237"/>
      <c r="J331" s="238">
        <f>ROUND(I331*H331,2)</f>
        <v>0</v>
      </c>
      <c r="K331" s="234" t="s">
        <v>143</v>
      </c>
      <c r="L331" s="44"/>
      <c r="M331" s="239" t="s">
        <v>1</v>
      </c>
      <c r="N331" s="240" t="s">
        <v>41</v>
      </c>
      <c r="O331" s="92"/>
      <c r="P331" s="241">
        <f>O331*H331</f>
        <v>0</v>
      </c>
      <c r="Q331" s="241">
        <v>0.00013999999999999999</v>
      </c>
      <c r="R331" s="241">
        <f>Q331*H331</f>
        <v>0.00013999999999999999</v>
      </c>
      <c r="S331" s="241">
        <v>0</v>
      </c>
      <c r="T331" s="24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3" t="s">
        <v>189</v>
      </c>
      <c r="AT331" s="243" t="s">
        <v>139</v>
      </c>
      <c r="AU331" s="243" t="s">
        <v>145</v>
      </c>
      <c r="AY331" s="17" t="s">
        <v>136</v>
      </c>
      <c r="BE331" s="244">
        <f>IF(N331="základní",J331,0)</f>
        <v>0</v>
      </c>
      <c r="BF331" s="244">
        <f>IF(N331="snížená",J331,0)</f>
        <v>0</v>
      </c>
      <c r="BG331" s="244">
        <f>IF(N331="zákl. přenesená",J331,0)</f>
        <v>0</v>
      </c>
      <c r="BH331" s="244">
        <f>IF(N331="sníž. přenesená",J331,0)</f>
        <v>0</v>
      </c>
      <c r="BI331" s="244">
        <f>IF(N331="nulová",J331,0)</f>
        <v>0</v>
      </c>
      <c r="BJ331" s="17" t="s">
        <v>146</v>
      </c>
      <c r="BK331" s="244">
        <f>ROUND(I331*H331,2)</f>
        <v>0</v>
      </c>
      <c r="BL331" s="17" t="s">
        <v>189</v>
      </c>
      <c r="BM331" s="243" t="s">
        <v>555</v>
      </c>
    </row>
    <row r="332" s="2" customFormat="1" ht="16.5" customHeight="1">
      <c r="A332" s="38"/>
      <c r="B332" s="39"/>
      <c r="C332" s="232" t="s">
        <v>374</v>
      </c>
      <c r="D332" s="232" t="s">
        <v>139</v>
      </c>
      <c r="E332" s="233" t="s">
        <v>556</v>
      </c>
      <c r="F332" s="234" t="s">
        <v>557</v>
      </c>
      <c r="G332" s="235" t="s">
        <v>142</v>
      </c>
      <c r="H332" s="236">
        <v>3</v>
      </c>
      <c r="I332" s="237"/>
      <c r="J332" s="238">
        <f>ROUND(I332*H332,2)</f>
        <v>0</v>
      </c>
      <c r="K332" s="234" t="s">
        <v>143</v>
      </c>
      <c r="L332" s="44"/>
      <c r="M332" s="239" t="s">
        <v>1</v>
      </c>
      <c r="N332" s="240" t="s">
        <v>41</v>
      </c>
      <c r="O332" s="92"/>
      <c r="P332" s="241">
        <f>O332*H332</f>
        <v>0</v>
      </c>
      <c r="Q332" s="241">
        <v>0</v>
      </c>
      <c r="R332" s="241">
        <f>Q332*H332</f>
        <v>0</v>
      </c>
      <c r="S332" s="241">
        <v>0.00084999999999999995</v>
      </c>
      <c r="T332" s="242">
        <f>S332*H332</f>
        <v>0.0025499999999999997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3" t="s">
        <v>189</v>
      </c>
      <c r="AT332" s="243" t="s">
        <v>139</v>
      </c>
      <c r="AU332" s="243" t="s">
        <v>145</v>
      </c>
      <c r="AY332" s="17" t="s">
        <v>136</v>
      </c>
      <c r="BE332" s="244">
        <f>IF(N332="základní",J332,0)</f>
        <v>0</v>
      </c>
      <c r="BF332" s="244">
        <f>IF(N332="snížená",J332,0)</f>
        <v>0</v>
      </c>
      <c r="BG332" s="244">
        <f>IF(N332="zákl. přenesená",J332,0)</f>
        <v>0</v>
      </c>
      <c r="BH332" s="244">
        <f>IF(N332="sníž. přenesená",J332,0)</f>
        <v>0</v>
      </c>
      <c r="BI332" s="244">
        <f>IF(N332="nulová",J332,0)</f>
        <v>0</v>
      </c>
      <c r="BJ332" s="17" t="s">
        <v>146</v>
      </c>
      <c r="BK332" s="244">
        <f>ROUND(I332*H332,2)</f>
        <v>0</v>
      </c>
      <c r="BL332" s="17" t="s">
        <v>189</v>
      </c>
      <c r="BM332" s="243" t="s">
        <v>558</v>
      </c>
    </row>
    <row r="333" s="2" customFormat="1" ht="16.5" customHeight="1">
      <c r="A333" s="38"/>
      <c r="B333" s="39"/>
      <c r="C333" s="232" t="s">
        <v>559</v>
      </c>
      <c r="D333" s="232" t="s">
        <v>139</v>
      </c>
      <c r="E333" s="233" t="s">
        <v>560</v>
      </c>
      <c r="F333" s="234" t="s">
        <v>561</v>
      </c>
      <c r="G333" s="235" t="s">
        <v>142</v>
      </c>
      <c r="H333" s="236">
        <v>1</v>
      </c>
      <c r="I333" s="237"/>
      <c r="J333" s="238">
        <f>ROUND(I333*H333,2)</f>
        <v>0</v>
      </c>
      <c r="K333" s="234" t="s">
        <v>143</v>
      </c>
      <c r="L333" s="44"/>
      <c r="M333" s="239" t="s">
        <v>1</v>
      </c>
      <c r="N333" s="240" t="s">
        <v>41</v>
      </c>
      <c r="O333" s="92"/>
      <c r="P333" s="241">
        <f>O333*H333</f>
        <v>0</v>
      </c>
      <c r="Q333" s="241">
        <v>0.00023000000000000001</v>
      </c>
      <c r="R333" s="241">
        <f>Q333*H333</f>
        <v>0.00023000000000000001</v>
      </c>
      <c r="S333" s="241">
        <v>0</v>
      </c>
      <c r="T333" s="24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3" t="s">
        <v>189</v>
      </c>
      <c r="AT333" s="243" t="s">
        <v>139</v>
      </c>
      <c r="AU333" s="243" t="s">
        <v>145</v>
      </c>
      <c r="AY333" s="17" t="s">
        <v>136</v>
      </c>
      <c r="BE333" s="244">
        <f>IF(N333="základní",J333,0)</f>
        <v>0</v>
      </c>
      <c r="BF333" s="244">
        <f>IF(N333="snížená",J333,0)</f>
        <v>0</v>
      </c>
      <c r="BG333" s="244">
        <f>IF(N333="zákl. přenesená",J333,0)</f>
        <v>0</v>
      </c>
      <c r="BH333" s="244">
        <f>IF(N333="sníž. přenesená",J333,0)</f>
        <v>0</v>
      </c>
      <c r="BI333" s="244">
        <f>IF(N333="nulová",J333,0)</f>
        <v>0</v>
      </c>
      <c r="BJ333" s="17" t="s">
        <v>146</v>
      </c>
      <c r="BK333" s="244">
        <f>ROUND(I333*H333,2)</f>
        <v>0</v>
      </c>
      <c r="BL333" s="17" t="s">
        <v>189</v>
      </c>
      <c r="BM333" s="243" t="s">
        <v>562</v>
      </c>
    </row>
    <row r="334" s="2" customFormat="1" ht="21.75" customHeight="1">
      <c r="A334" s="38"/>
      <c r="B334" s="39"/>
      <c r="C334" s="232" t="s">
        <v>378</v>
      </c>
      <c r="D334" s="232" t="s">
        <v>139</v>
      </c>
      <c r="E334" s="233" t="s">
        <v>563</v>
      </c>
      <c r="F334" s="234" t="s">
        <v>564</v>
      </c>
      <c r="G334" s="235" t="s">
        <v>142</v>
      </c>
      <c r="H334" s="236">
        <v>1</v>
      </c>
      <c r="I334" s="237"/>
      <c r="J334" s="238">
        <f>ROUND(I334*H334,2)</f>
        <v>0</v>
      </c>
      <c r="K334" s="234" t="s">
        <v>143</v>
      </c>
      <c r="L334" s="44"/>
      <c r="M334" s="239" t="s">
        <v>1</v>
      </c>
      <c r="N334" s="240" t="s">
        <v>41</v>
      </c>
      <c r="O334" s="92"/>
      <c r="P334" s="241">
        <f>O334*H334</f>
        <v>0</v>
      </c>
      <c r="Q334" s="241">
        <v>0.00046999999999999999</v>
      </c>
      <c r="R334" s="241">
        <f>Q334*H334</f>
        <v>0.00046999999999999999</v>
      </c>
      <c r="S334" s="241">
        <v>0</v>
      </c>
      <c r="T334" s="24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3" t="s">
        <v>189</v>
      </c>
      <c r="AT334" s="243" t="s">
        <v>139</v>
      </c>
      <c r="AU334" s="243" t="s">
        <v>145</v>
      </c>
      <c r="AY334" s="17" t="s">
        <v>136</v>
      </c>
      <c r="BE334" s="244">
        <f>IF(N334="základní",J334,0)</f>
        <v>0</v>
      </c>
      <c r="BF334" s="244">
        <f>IF(N334="snížená",J334,0)</f>
        <v>0</v>
      </c>
      <c r="BG334" s="244">
        <f>IF(N334="zákl. přenesená",J334,0)</f>
        <v>0</v>
      </c>
      <c r="BH334" s="244">
        <f>IF(N334="sníž. přenesená",J334,0)</f>
        <v>0</v>
      </c>
      <c r="BI334" s="244">
        <f>IF(N334="nulová",J334,0)</f>
        <v>0</v>
      </c>
      <c r="BJ334" s="17" t="s">
        <v>146</v>
      </c>
      <c r="BK334" s="244">
        <f>ROUND(I334*H334,2)</f>
        <v>0</v>
      </c>
      <c r="BL334" s="17" t="s">
        <v>189</v>
      </c>
      <c r="BM334" s="243" t="s">
        <v>565</v>
      </c>
    </row>
    <row r="335" s="2" customFormat="1" ht="16.5" customHeight="1">
      <c r="A335" s="38"/>
      <c r="B335" s="39"/>
      <c r="C335" s="232" t="s">
        <v>566</v>
      </c>
      <c r="D335" s="232" t="s">
        <v>139</v>
      </c>
      <c r="E335" s="233" t="s">
        <v>567</v>
      </c>
      <c r="F335" s="234" t="s">
        <v>568</v>
      </c>
      <c r="G335" s="235" t="s">
        <v>142</v>
      </c>
      <c r="H335" s="236">
        <v>1</v>
      </c>
      <c r="I335" s="237"/>
      <c r="J335" s="238">
        <f>ROUND(I335*H335,2)</f>
        <v>0</v>
      </c>
      <c r="K335" s="234" t="s">
        <v>143</v>
      </c>
      <c r="L335" s="44"/>
      <c r="M335" s="239" t="s">
        <v>1</v>
      </c>
      <c r="N335" s="240" t="s">
        <v>41</v>
      </c>
      <c r="O335" s="92"/>
      <c r="P335" s="241">
        <f>O335*H335</f>
        <v>0</v>
      </c>
      <c r="Q335" s="241">
        <v>0.00031</v>
      </c>
      <c r="R335" s="241">
        <f>Q335*H335</f>
        <v>0.00031</v>
      </c>
      <c r="S335" s="241">
        <v>0</v>
      </c>
      <c r="T335" s="24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3" t="s">
        <v>189</v>
      </c>
      <c r="AT335" s="243" t="s">
        <v>139</v>
      </c>
      <c r="AU335" s="243" t="s">
        <v>145</v>
      </c>
      <c r="AY335" s="17" t="s">
        <v>136</v>
      </c>
      <c r="BE335" s="244">
        <f>IF(N335="základní",J335,0)</f>
        <v>0</v>
      </c>
      <c r="BF335" s="244">
        <f>IF(N335="snížená",J335,0)</f>
        <v>0</v>
      </c>
      <c r="BG335" s="244">
        <f>IF(N335="zákl. přenesená",J335,0)</f>
        <v>0</v>
      </c>
      <c r="BH335" s="244">
        <f>IF(N335="sníž. přenesená",J335,0)</f>
        <v>0</v>
      </c>
      <c r="BI335" s="244">
        <f>IF(N335="nulová",J335,0)</f>
        <v>0</v>
      </c>
      <c r="BJ335" s="17" t="s">
        <v>146</v>
      </c>
      <c r="BK335" s="244">
        <f>ROUND(I335*H335,2)</f>
        <v>0</v>
      </c>
      <c r="BL335" s="17" t="s">
        <v>189</v>
      </c>
      <c r="BM335" s="243" t="s">
        <v>569</v>
      </c>
    </row>
    <row r="336" s="2" customFormat="1" ht="21.75" customHeight="1">
      <c r="A336" s="38"/>
      <c r="B336" s="39"/>
      <c r="C336" s="232" t="s">
        <v>381</v>
      </c>
      <c r="D336" s="232" t="s">
        <v>139</v>
      </c>
      <c r="E336" s="233" t="s">
        <v>570</v>
      </c>
      <c r="F336" s="234" t="s">
        <v>571</v>
      </c>
      <c r="G336" s="235" t="s">
        <v>300</v>
      </c>
      <c r="H336" s="236">
        <v>0.19800000000000001</v>
      </c>
      <c r="I336" s="237"/>
      <c r="J336" s="238">
        <f>ROUND(I336*H336,2)</f>
        <v>0</v>
      </c>
      <c r="K336" s="234" t="s">
        <v>143</v>
      </c>
      <c r="L336" s="44"/>
      <c r="M336" s="239" t="s">
        <v>1</v>
      </c>
      <c r="N336" s="240" t="s">
        <v>41</v>
      </c>
      <c r="O336" s="92"/>
      <c r="P336" s="241">
        <f>O336*H336</f>
        <v>0</v>
      </c>
      <c r="Q336" s="241">
        <v>0</v>
      </c>
      <c r="R336" s="241">
        <f>Q336*H336</f>
        <v>0</v>
      </c>
      <c r="S336" s="241">
        <v>0</v>
      </c>
      <c r="T336" s="24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3" t="s">
        <v>189</v>
      </c>
      <c r="AT336" s="243" t="s">
        <v>139</v>
      </c>
      <c r="AU336" s="243" t="s">
        <v>145</v>
      </c>
      <c r="AY336" s="17" t="s">
        <v>136</v>
      </c>
      <c r="BE336" s="244">
        <f>IF(N336="základní",J336,0)</f>
        <v>0</v>
      </c>
      <c r="BF336" s="244">
        <f>IF(N336="snížená",J336,0)</f>
        <v>0</v>
      </c>
      <c r="BG336" s="244">
        <f>IF(N336="zákl. přenesená",J336,0)</f>
        <v>0</v>
      </c>
      <c r="BH336" s="244">
        <f>IF(N336="sníž. přenesená",J336,0)</f>
        <v>0</v>
      </c>
      <c r="BI336" s="244">
        <f>IF(N336="nulová",J336,0)</f>
        <v>0</v>
      </c>
      <c r="BJ336" s="17" t="s">
        <v>146</v>
      </c>
      <c r="BK336" s="244">
        <f>ROUND(I336*H336,2)</f>
        <v>0</v>
      </c>
      <c r="BL336" s="17" t="s">
        <v>189</v>
      </c>
      <c r="BM336" s="243" t="s">
        <v>572</v>
      </c>
    </row>
    <row r="337" s="12" customFormat="1" ht="22.8" customHeight="1">
      <c r="A337" s="12"/>
      <c r="B337" s="216"/>
      <c r="C337" s="217"/>
      <c r="D337" s="218" t="s">
        <v>72</v>
      </c>
      <c r="E337" s="230" t="s">
        <v>573</v>
      </c>
      <c r="F337" s="230" t="s">
        <v>574</v>
      </c>
      <c r="G337" s="217"/>
      <c r="H337" s="217"/>
      <c r="I337" s="220"/>
      <c r="J337" s="231">
        <f>BK337</f>
        <v>0</v>
      </c>
      <c r="K337" s="217"/>
      <c r="L337" s="222"/>
      <c r="M337" s="223"/>
      <c r="N337" s="224"/>
      <c r="O337" s="224"/>
      <c r="P337" s="225">
        <f>SUM(P338:P339)</f>
        <v>0</v>
      </c>
      <c r="Q337" s="224"/>
      <c r="R337" s="225">
        <f>SUM(R338:R339)</f>
        <v>0.03465</v>
      </c>
      <c r="S337" s="224"/>
      <c r="T337" s="226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7" t="s">
        <v>145</v>
      </c>
      <c r="AT337" s="228" t="s">
        <v>72</v>
      </c>
      <c r="AU337" s="228" t="s">
        <v>79</v>
      </c>
      <c r="AY337" s="227" t="s">
        <v>136</v>
      </c>
      <c r="BK337" s="229">
        <f>SUM(BK338:BK339)</f>
        <v>0</v>
      </c>
    </row>
    <row r="338" s="2" customFormat="1" ht="21.75" customHeight="1">
      <c r="A338" s="38"/>
      <c r="B338" s="39"/>
      <c r="C338" s="232" t="s">
        <v>575</v>
      </c>
      <c r="D338" s="232" t="s">
        <v>139</v>
      </c>
      <c r="E338" s="233" t="s">
        <v>576</v>
      </c>
      <c r="F338" s="234" t="s">
        <v>577</v>
      </c>
      <c r="G338" s="235" t="s">
        <v>408</v>
      </c>
      <c r="H338" s="236">
        <v>1</v>
      </c>
      <c r="I338" s="237"/>
      <c r="J338" s="238">
        <f>ROUND(I338*H338,2)</f>
        <v>0</v>
      </c>
      <c r="K338" s="234" t="s">
        <v>143</v>
      </c>
      <c r="L338" s="44"/>
      <c r="M338" s="239" t="s">
        <v>1</v>
      </c>
      <c r="N338" s="240" t="s">
        <v>41</v>
      </c>
      <c r="O338" s="92"/>
      <c r="P338" s="241">
        <f>O338*H338</f>
        <v>0</v>
      </c>
      <c r="Q338" s="241">
        <v>0.0014499999999999999</v>
      </c>
      <c r="R338" s="241">
        <f>Q338*H338</f>
        <v>0.0014499999999999999</v>
      </c>
      <c r="S338" s="241">
        <v>0</v>
      </c>
      <c r="T338" s="24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3" t="s">
        <v>189</v>
      </c>
      <c r="AT338" s="243" t="s">
        <v>139</v>
      </c>
      <c r="AU338" s="243" t="s">
        <v>145</v>
      </c>
      <c r="AY338" s="17" t="s">
        <v>136</v>
      </c>
      <c r="BE338" s="244">
        <f>IF(N338="základní",J338,0)</f>
        <v>0</v>
      </c>
      <c r="BF338" s="244">
        <f>IF(N338="snížená",J338,0)</f>
        <v>0</v>
      </c>
      <c r="BG338" s="244">
        <f>IF(N338="zákl. přenesená",J338,0)</f>
        <v>0</v>
      </c>
      <c r="BH338" s="244">
        <f>IF(N338="sníž. přenesená",J338,0)</f>
        <v>0</v>
      </c>
      <c r="BI338" s="244">
        <f>IF(N338="nulová",J338,0)</f>
        <v>0</v>
      </c>
      <c r="BJ338" s="17" t="s">
        <v>146</v>
      </c>
      <c r="BK338" s="244">
        <f>ROUND(I338*H338,2)</f>
        <v>0</v>
      </c>
      <c r="BL338" s="17" t="s">
        <v>189</v>
      </c>
      <c r="BM338" s="243" t="s">
        <v>578</v>
      </c>
    </row>
    <row r="339" s="2" customFormat="1" ht="16.5" customHeight="1">
      <c r="A339" s="38"/>
      <c r="B339" s="39"/>
      <c r="C339" s="278" t="s">
        <v>385</v>
      </c>
      <c r="D339" s="278" t="s">
        <v>212</v>
      </c>
      <c r="E339" s="279" t="s">
        <v>579</v>
      </c>
      <c r="F339" s="280" t="s">
        <v>580</v>
      </c>
      <c r="G339" s="281" t="s">
        <v>142</v>
      </c>
      <c r="H339" s="282">
        <v>1</v>
      </c>
      <c r="I339" s="283"/>
      <c r="J339" s="284">
        <f>ROUND(I339*H339,2)</f>
        <v>0</v>
      </c>
      <c r="K339" s="280" t="s">
        <v>143</v>
      </c>
      <c r="L339" s="285"/>
      <c r="M339" s="286" t="s">
        <v>1</v>
      </c>
      <c r="N339" s="287" t="s">
        <v>41</v>
      </c>
      <c r="O339" s="92"/>
      <c r="P339" s="241">
        <f>O339*H339</f>
        <v>0</v>
      </c>
      <c r="Q339" s="241">
        <v>0.0332</v>
      </c>
      <c r="R339" s="241">
        <f>Q339*H339</f>
        <v>0.0332</v>
      </c>
      <c r="S339" s="241">
        <v>0</v>
      </c>
      <c r="T339" s="24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3" t="s">
        <v>225</v>
      </c>
      <c r="AT339" s="243" t="s">
        <v>212</v>
      </c>
      <c r="AU339" s="243" t="s">
        <v>145</v>
      </c>
      <c r="AY339" s="17" t="s">
        <v>136</v>
      </c>
      <c r="BE339" s="244">
        <f>IF(N339="základní",J339,0)</f>
        <v>0</v>
      </c>
      <c r="BF339" s="244">
        <f>IF(N339="snížená",J339,0)</f>
        <v>0</v>
      </c>
      <c r="BG339" s="244">
        <f>IF(N339="zákl. přenesená",J339,0)</f>
        <v>0</v>
      </c>
      <c r="BH339" s="244">
        <f>IF(N339="sníž. přenesená",J339,0)</f>
        <v>0</v>
      </c>
      <c r="BI339" s="244">
        <f>IF(N339="nulová",J339,0)</f>
        <v>0</v>
      </c>
      <c r="BJ339" s="17" t="s">
        <v>146</v>
      </c>
      <c r="BK339" s="244">
        <f>ROUND(I339*H339,2)</f>
        <v>0</v>
      </c>
      <c r="BL339" s="17" t="s">
        <v>189</v>
      </c>
      <c r="BM339" s="243" t="s">
        <v>581</v>
      </c>
    </row>
    <row r="340" s="12" customFormat="1" ht="22.8" customHeight="1">
      <c r="A340" s="12"/>
      <c r="B340" s="216"/>
      <c r="C340" s="217"/>
      <c r="D340" s="218" t="s">
        <v>72</v>
      </c>
      <c r="E340" s="230" t="s">
        <v>582</v>
      </c>
      <c r="F340" s="230" t="s">
        <v>583</v>
      </c>
      <c r="G340" s="217"/>
      <c r="H340" s="217"/>
      <c r="I340" s="220"/>
      <c r="J340" s="231">
        <f>BK340</f>
        <v>0</v>
      </c>
      <c r="K340" s="217"/>
      <c r="L340" s="222"/>
      <c r="M340" s="223"/>
      <c r="N340" s="224"/>
      <c r="O340" s="224"/>
      <c r="P340" s="225">
        <f>SUM(P341:P347)</f>
        <v>0</v>
      </c>
      <c r="Q340" s="224"/>
      <c r="R340" s="225">
        <f>SUM(R341:R347)</f>
        <v>0.066840000000000011</v>
      </c>
      <c r="S340" s="224"/>
      <c r="T340" s="226">
        <f>SUM(T341:T347)</f>
        <v>0.22860000000000003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7" t="s">
        <v>145</v>
      </c>
      <c r="AT340" s="228" t="s">
        <v>72</v>
      </c>
      <c r="AU340" s="228" t="s">
        <v>79</v>
      </c>
      <c r="AY340" s="227" t="s">
        <v>136</v>
      </c>
      <c r="BK340" s="229">
        <f>SUM(BK341:BK347)</f>
        <v>0</v>
      </c>
    </row>
    <row r="341" s="2" customFormat="1" ht="16.5" customHeight="1">
      <c r="A341" s="38"/>
      <c r="B341" s="39"/>
      <c r="C341" s="232" t="s">
        <v>584</v>
      </c>
      <c r="D341" s="232" t="s">
        <v>139</v>
      </c>
      <c r="E341" s="233" t="s">
        <v>585</v>
      </c>
      <c r="F341" s="234" t="s">
        <v>586</v>
      </c>
      <c r="G341" s="235" t="s">
        <v>201</v>
      </c>
      <c r="H341" s="236">
        <v>90</v>
      </c>
      <c r="I341" s="237"/>
      <c r="J341" s="238">
        <f>ROUND(I341*H341,2)</f>
        <v>0</v>
      </c>
      <c r="K341" s="234" t="s">
        <v>143</v>
      </c>
      <c r="L341" s="44"/>
      <c r="M341" s="239" t="s">
        <v>1</v>
      </c>
      <c r="N341" s="240" t="s">
        <v>41</v>
      </c>
      <c r="O341" s="92"/>
      <c r="P341" s="241">
        <f>O341*H341</f>
        <v>0</v>
      </c>
      <c r="Q341" s="241">
        <v>4.0000000000000003E-05</v>
      </c>
      <c r="R341" s="241">
        <f>Q341*H341</f>
        <v>0.0036000000000000003</v>
      </c>
      <c r="S341" s="241">
        <v>0.0025400000000000002</v>
      </c>
      <c r="T341" s="242">
        <f>S341*H341</f>
        <v>0.22860000000000003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3" t="s">
        <v>189</v>
      </c>
      <c r="AT341" s="243" t="s">
        <v>139</v>
      </c>
      <c r="AU341" s="243" t="s">
        <v>145</v>
      </c>
      <c r="AY341" s="17" t="s">
        <v>136</v>
      </c>
      <c r="BE341" s="244">
        <f>IF(N341="základní",J341,0)</f>
        <v>0</v>
      </c>
      <c r="BF341" s="244">
        <f>IF(N341="snížená",J341,0)</f>
        <v>0</v>
      </c>
      <c r="BG341" s="244">
        <f>IF(N341="zákl. přenesená",J341,0)</f>
        <v>0</v>
      </c>
      <c r="BH341" s="244">
        <f>IF(N341="sníž. přenesená",J341,0)</f>
        <v>0</v>
      </c>
      <c r="BI341" s="244">
        <f>IF(N341="nulová",J341,0)</f>
        <v>0</v>
      </c>
      <c r="BJ341" s="17" t="s">
        <v>146</v>
      </c>
      <c r="BK341" s="244">
        <f>ROUND(I341*H341,2)</f>
        <v>0</v>
      </c>
      <c r="BL341" s="17" t="s">
        <v>189</v>
      </c>
      <c r="BM341" s="243" t="s">
        <v>587</v>
      </c>
    </row>
    <row r="342" s="2" customFormat="1" ht="21.75" customHeight="1">
      <c r="A342" s="38"/>
      <c r="B342" s="39"/>
      <c r="C342" s="232" t="s">
        <v>588</v>
      </c>
      <c r="D342" s="232" t="s">
        <v>139</v>
      </c>
      <c r="E342" s="233" t="s">
        <v>589</v>
      </c>
      <c r="F342" s="234" t="s">
        <v>590</v>
      </c>
      <c r="G342" s="235" t="s">
        <v>201</v>
      </c>
      <c r="H342" s="236">
        <v>90</v>
      </c>
      <c r="I342" s="237"/>
      <c r="J342" s="238">
        <f>ROUND(I342*H342,2)</f>
        <v>0</v>
      </c>
      <c r="K342" s="234" t="s">
        <v>143</v>
      </c>
      <c r="L342" s="44"/>
      <c r="M342" s="239" t="s">
        <v>1</v>
      </c>
      <c r="N342" s="240" t="s">
        <v>41</v>
      </c>
      <c r="O342" s="92"/>
      <c r="P342" s="241">
        <f>O342*H342</f>
        <v>0</v>
      </c>
      <c r="Q342" s="241">
        <v>0.00069999999999999999</v>
      </c>
      <c r="R342" s="241">
        <f>Q342*H342</f>
        <v>0.063</v>
      </c>
      <c r="S342" s="241">
        <v>0</v>
      </c>
      <c r="T342" s="24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3" t="s">
        <v>189</v>
      </c>
      <c r="AT342" s="243" t="s">
        <v>139</v>
      </c>
      <c r="AU342" s="243" t="s">
        <v>145</v>
      </c>
      <c r="AY342" s="17" t="s">
        <v>136</v>
      </c>
      <c r="BE342" s="244">
        <f>IF(N342="základní",J342,0)</f>
        <v>0</v>
      </c>
      <c r="BF342" s="244">
        <f>IF(N342="snížená",J342,0)</f>
        <v>0</v>
      </c>
      <c r="BG342" s="244">
        <f>IF(N342="zákl. přenesená",J342,0)</f>
        <v>0</v>
      </c>
      <c r="BH342" s="244">
        <f>IF(N342="sníž. přenesená",J342,0)</f>
        <v>0</v>
      </c>
      <c r="BI342" s="244">
        <f>IF(N342="nulová",J342,0)</f>
        <v>0</v>
      </c>
      <c r="BJ342" s="17" t="s">
        <v>146</v>
      </c>
      <c r="BK342" s="244">
        <f>ROUND(I342*H342,2)</f>
        <v>0</v>
      </c>
      <c r="BL342" s="17" t="s">
        <v>189</v>
      </c>
      <c r="BM342" s="243" t="s">
        <v>591</v>
      </c>
    </row>
    <row r="343" s="2" customFormat="1" ht="21.75" customHeight="1">
      <c r="A343" s="38"/>
      <c r="B343" s="39"/>
      <c r="C343" s="232" t="s">
        <v>592</v>
      </c>
      <c r="D343" s="232" t="s">
        <v>139</v>
      </c>
      <c r="E343" s="233" t="s">
        <v>593</v>
      </c>
      <c r="F343" s="234" t="s">
        <v>594</v>
      </c>
      <c r="G343" s="235" t="s">
        <v>142</v>
      </c>
      <c r="H343" s="236">
        <v>8</v>
      </c>
      <c r="I343" s="237"/>
      <c r="J343" s="238">
        <f>ROUND(I343*H343,2)</f>
        <v>0</v>
      </c>
      <c r="K343" s="234" t="s">
        <v>143</v>
      </c>
      <c r="L343" s="44"/>
      <c r="M343" s="239" t="s">
        <v>1</v>
      </c>
      <c r="N343" s="240" t="s">
        <v>41</v>
      </c>
      <c r="O343" s="92"/>
      <c r="P343" s="241">
        <f>O343*H343</f>
        <v>0</v>
      </c>
      <c r="Q343" s="241">
        <v>3.0000000000000001E-05</v>
      </c>
      <c r="R343" s="241">
        <f>Q343*H343</f>
        <v>0.00024000000000000001</v>
      </c>
      <c r="S343" s="241">
        <v>0</v>
      </c>
      <c r="T343" s="24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3" t="s">
        <v>189</v>
      </c>
      <c r="AT343" s="243" t="s">
        <v>139</v>
      </c>
      <c r="AU343" s="243" t="s">
        <v>145</v>
      </c>
      <c r="AY343" s="17" t="s">
        <v>136</v>
      </c>
      <c r="BE343" s="244">
        <f>IF(N343="základní",J343,0)</f>
        <v>0</v>
      </c>
      <c r="BF343" s="244">
        <f>IF(N343="snížená",J343,0)</f>
        <v>0</v>
      </c>
      <c r="BG343" s="244">
        <f>IF(N343="zákl. přenesená",J343,0)</f>
        <v>0</v>
      </c>
      <c r="BH343" s="244">
        <f>IF(N343="sníž. přenesená",J343,0)</f>
        <v>0</v>
      </c>
      <c r="BI343" s="244">
        <f>IF(N343="nulová",J343,0)</f>
        <v>0</v>
      </c>
      <c r="BJ343" s="17" t="s">
        <v>146</v>
      </c>
      <c r="BK343" s="244">
        <f>ROUND(I343*H343,2)</f>
        <v>0</v>
      </c>
      <c r="BL343" s="17" t="s">
        <v>189</v>
      </c>
      <c r="BM343" s="243" t="s">
        <v>595</v>
      </c>
    </row>
    <row r="344" s="2" customFormat="1" ht="16.5" customHeight="1">
      <c r="A344" s="38"/>
      <c r="B344" s="39"/>
      <c r="C344" s="232" t="s">
        <v>394</v>
      </c>
      <c r="D344" s="232" t="s">
        <v>139</v>
      </c>
      <c r="E344" s="233" t="s">
        <v>596</v>
      </c>
      <c r="F344" s="234" t="s">
        <v>597</v>
      </c>
      <c r="G344" s="235" t="s">
        <v>201</v>
      </c>
      <c r="H344" s="236">
        <v>90</v>
      </c>
      <c r="I344" s="237"/>
      <c r="J344" s="238">
        <f>ROUND(I344*H344,2)</f>
        <v>0</v>
      </c>
      <c r="K344" s="234" t="s">
        <v>143</v>
      </c>
      <c r="L344" s="44"/>
      <c r="M344" s="239" t="s">
        <v>1</v>
      </c>
      <c r="N344" s="240" t="s">
        <v>41</v>
      </c>
      <c r="O344" s="92"/>
      <c r="P344" s="241">
        <f>O344*H344</f>
        <v>0</v>
      </c>
      <c r="Q344" s="241">
        <v>0</v>
      </c>
      <c r="R344" s="241">
        <f>Q344*H344</f>
        <v>0</v>
      </c>
      <c r="S344" s="241">
        <v>0</v>
      </c>
      <c r="T344" s="24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3" t="s">
        <v>189</v>
      </c>
      <c r="AT344" s="243" t="s">
        <v>139</v>
      </c>
      <c r="AU344" s="243" t="s">
        <v>145</v>
      </c>
      <c r="AY344" s="17" t="s">
        <v>136</v>
      </c>
      <c r="BE344" s="244">
        <f>IF(N344="základní",J344,0)</f>
        <v>0</v>
      </c>
      <c r="BF344" s="244">
        <f>IF(N344="snížená",J344,0)</f>
        <v>0</v>
      </c>
      <c r="BG344" s="244">
        <f>IF(N344="zákl. přenesená",J344,0)</f>
        <v>0</v>
      </c>
      <c r="BH344" s="244">
        <f>IF(N344="sníž. přenesená",J344,0)</f>
        <v>0</v>
      </c>
      <c r="BI344" s="244">
        <f>IF(N344="nulová",J344,0)</f>
        <v>0</v>
      </c>
      <c r="BJ344" s="17" t="s">
        <v>146</v>
      </c>
      <c r="BK344" s="244">
        <f>ROUND(I344*H344,2)</f>
        <v>0</v>
      </c>
      <c r="BL344" s="17" t="s">
        <v>189</v>
      </c>
      <c r="BM344" s="243" t="s">
        <v>598</v>
      </c>
    </row>
    <row r="345" s="2" customFormat="1" ht="21.75" customHeight="1">
      <c r="A345" s="38"/>
      <c r="B345" s="39"/>
      <c r="C345" s="232" t="s">
        <v>599</v>
      </c>
      <c r="D345" s="232" t="s">
        <v>139</v>
      </c>
      <c r="E345" s="233" t="s">
        <v>600</v>
      </c>
      <c r="F345" s="234" t="s">
        <v>601</v>
      </c>
      <c r="G345" s="235" t="s">
        <v>300</v>
      </c>
      <c r="H345" s="236">
        <v>0.22900000000000001</v>
      </c>
      <c r="I345" s="237"/>
      <c r="J345" s="238">
        <f>ROUND(I345*H345,2)</f>
        <v>0</v>
      </c>
      <c r="K345" s="234" t="s">
        <v>143</v>
      </c>
      <c r="L345" s="44"/>
      <c r="M345" s="239" t="s">
        <v>1</v>
      </c>
      <c r="N345" s="240" t="s">
        <v>41</v>
      </c>
      <c r="O345" s="92"/>
      <c r="P345" s="241">
        <f>O345*H345</f>
        <v>0</v>
      </c>
      <c r="Q345" s="241">
        <v>0</v>
      </c>
      <c r="R345" s="241">
        <f>Q345*H345</f>
        <v>0</v>
      </c>
      <c r="S345" s="241">
        <v>0</v>
      </c>
      <c r="T345" s="24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3" t="s">
        <v>189</v>
      </c>
      <c r="AT345" s="243" t="s">
        <v>139</v>
      </c>
      <c r="AU345" s="243" t="s">
        <v>145</v>
      </c>
      <c r="AY345" s="17" t="s">
        <v>136</v>
      </c>
      <c r="BE345" s="244">
        <f>IF(N345="základní",J345,0)</f>
        <v>0</v>
      </c>
      <c r="BF345" s="244">
        <f>IF(N345="snížená",J345,0)</f>
        <v>0</v>
      </c>
      <c r="BG345" s="244">
        <f>IF(N345="zákl. přenesená",J345,0)</f>
        <v>0</v>
      </c>
      <c r="BH345" s="244">
        <f>IF(N345="sníž. přenesená",J345,0)</f>
        <v>0</v>
      </c>
      <c r="BI345" s="244">
        <f>IF(N345="nulová",J345,0)</f>
        <v>0</v>
      </c>
      <c r="BJ345" s="17" t="s">
        <v>146</v>
      </c>
      <c r="BK345" s="244">
        <f>ROUND(I345*H345,2)</f>
        <v>0</v>
      </c>
      <c r="BL345" s="17" t="s">
        <v>189</v>
      </c>
      <c r="BM345" s="243" t="s">
        <v>602</v>
      </c>
    </row>
    <row r="346" s="2" customFormat="1" ht="21.75" customHeight="1">
      <c r="A346" s="38"/>
      <c r="B346" s="39"/>
      <c r="C346" s="232" t="s">
        <v>397</v>
      </c>
      <c r="D346" s="232" t="s">
        <v>139</v>
      </c>
      <c r="E346" s="233" t="s">
        <v>603</v>
      </c>
      <c r="F346" s="234" t="s">
        <v>604</v>
      </c>
      <c r="G346" s="235" t="s">
        <v>300</v>
      </c>
      <c r="H346" s="236">
        <v>0.067000000000000004</v>
      </c>
      <c r="I346" s="237"/>
      <c r="J346" s="238">
        <f>ROUND(I346*H346,2)</f>
        <v>0</v>
      </c>
      <c r="K346" s="234" t="s">
        <v>143</v>
      </c>
      <c r="L346" s="44"/>
      <c r="M346" s="239" t="s">
        <v>1</v>
      </c>
      <c r="N346" s="240" t="s">
        <v>41</v>
      </c>
      <c r="O346" s="92"/>
      <c r="P346" s="241">
        <f>O346*H346</f>
        <v>0</v>
      </c>
      <c r="Q346" s="241">
        <v>0</v>
      </c>
      <c r="R346" s="241">
        <f>Q346*H346</f>
        <v>0</v>
      </c>
      <c r="S346" s="241">
        <v>0</v>
      </c>
      <c r="T346" s="24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3" t="s">
        <v>189</v>
      </c>
      <c r="AT346" s="243" t="s">
        <v>139</v>
      </c>
      <c r="AU346" s="243" t="s">
        <v>145</v>
      </c>
      <c r="AY346" s="17" t="s">
        <v>136</v>
      </c>
      <c r="BE346" s="244">
        <f>IF(N346="základní",J346,0)</f>
        <v>0</v>
      </c>
      <c r="BF346" s="244">
        <f>IF(N346="snížená",J346,0)</f>
        <v>0</v>
      </c>
      <c r="BG346" s="244">
        <f>IF(N346="zákl. přenesená",J346,0)</f>
        <v>0</v>
      </c>
      <c r="BH346" s="244">
        <f>IF(N346="sníž. přenesená",J346,0)</f>
        <v>0</v>
      </c>
      <c r="BI346" s="244">
        <f>IF(N346="nulová",J346,0)</f>
        <v>0</v>
      </c>
      <c r="BJ346" s="17" t="s">
        <v>146</v>
      </c>
      <c r="BK346" s="244">
        <f>ROUND(I346*H346,2)</f>
        <v>0</v>
      </c>
      <c r="BL346" s="17" t="s">
        <v>189</v>
      </c>
      <c r="BM346" s="243" t="s">
        <v>605</v>
      </c>
    </row>
    <row r="347" s="2" customFormat="1" ht="21.75" customHeight="1">
      <c r="A347" s="38"/>
      <c r="B347" s="39"/>
      <c r="C347" s="232" t="s">
        <v>606</v>
      </c>
      <c r="D347" s="232" t="s">
        <v>139</v>
      </c>
      <c r="E347" s="233" t="s">
        <v>607</v>
      </c>
      <c r="F347" s="234" t="s">
        <v>608</v>
      </c>
      <c r="G347" s="235" t="s">
        <v>609</v>
      </c>
      <c r="H347" s="288"/>
      <c r="I347" s="237"/>
      <c r="J347" s="238">
        <f>ROUND(I347*H347,2)</f>
        <v>0</v>
      </c>
      <c r="K347" s="234" t="s">
        <v>143</v>
      </c>
      <c r="L347" s="44"/>
      <c r="M347" s="239" t="s">
        <v>1</v>
      </c>
      <c r="N347" s="240" t="s">
        <v>41</v>
      </c>
      <c r="O347" s="92"/>
      <c r="P347" s="241">
        <f>O347*H347</f>
        <v>0</v>
      </c>
      <c r="Q347" s="241">
        <v>0</v>
      </c>
      <c r="R347" s="241">
        <f>Q347*H347</f>
        <v>0</v>
      </c>
      <c r="S347" s="241">
        <v>0</v>
      </c>
      <c r="T347" s="24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3" t="s">
        <v>189</v>
      </c>
      <c r="AT347" s="243" t="s">
        <v>139</v>
      </c>
      <c r="AU347" s="243" t="s">
        <v>145</v>
      </c>
      <c r="AY347" s="17" t="s">
        <v>136</v>
      </c>
      <c r="BE347" s="244">
        <f>IF(N347="základní",J347,0)</f>
        <v>0</v>
      </c>
      <c r="BF347" s="244">
        <f>IF(N347="snížená",J347,0)</f>
        <v>0</v>
      </c>
      <c r="BG347" s="244">
        <f>IF(N347="zákl. přenesená",J347,0)</f>
        <v>0</v>
      </c>
      <c r="BH347" s="244">
        <f>IF(N347="sníž. přenesená",J347,0)</f>
        <v>0</v>
      </c>
      <c r="BI347" s="244">
        <f>IF(N347="nulová",J347,0)</f>
        <v>0</v>
      </c>
      <c r="BJ347" s="17" t="s">
        <v>146</v>
      </c>
      <c r="BK347" s="244">
        <f>ROUND(I347*H347,2)</f>
        <v>0</v>
      </c>
      <c r="BL347" s="17" t="s">
        <v>189</v>
      </c>
      <c r="BM347" s="243" t="s">
        <v>610</v>
      </c>
    </row>
    <row r="348" s="12" customFormat="1" ht="22.8" customHeight="1">
      <c r="A348" s="12"/>
      <c r="B348" s="216"/>
      <c r="C348" s="217"/>
      <c r="D348" s="218" t="s">
        <v>72</v>
      </c>
      <c r="E348" s="230" t="s">
        <v>611</v>
      </c>
      <c r="F348" s="230" t="s">
        <v>612</v>
      </c>
      <c r="G348" s="217"/>
      <c r="H348" s="217"/>
      <c r="I348" s="220"/>
      <c r="J348" s="231">
        <f>BK348</f>
        <v>0</v>
      </c>
      <c r="K348" s="217"/>
      <c r="L348" s="222"/>
      <c r="M348" s="223"/>
      <c r="N348" s="224"/>
      <c r="O348" s="224"/>
      <c r="P348" s="225">
        <f>SUM(P349:P354)</f>
        <v>0</v>
      </c>
      <c r="Q348" s="224"/>
      <c r="R348" s="225">
        <f>SUM(R349:R354)</f>
        <v>0.015200000000000002</v>
      </c>
      <c r="S348" s="224"/>
      <c r="T348" s="226">
        <f>SUM(T349:T354)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7" t="s">
        <v>145</v>
      </c>
      <c r="AT348" s="228" t="s">
        <v>72</v>
      </c>
      <c r="AU348" s="228" t="s">
        <v>79</v>
      </c>
      <c r="AY348" s="227" t="s">
        <v>136</v>
      </c>
      <c r="BK348" s="229">
        <f>SUM(BK349:BK354)</f>
        <v>0</v>
      </c>
    </row>
    <row r="349" s="2" customFormat="1" ht="21.75" customHeight="1">
      <c r="A349" s="38"/>
      <c r="B349" s="39"/>
      <c r="C349" s="232" t="s">
        <v>401</v>
      </c>
      <c r="D349" s="232" t="s">
        <v>139</v>
      </c>
      <c r="E349" s="233" t="s">
        <v>613</v>
      </c>
      <c r="F349" s="234" t="s">
        <v>614</v>
      </c>
      <c r="G349" s="235" t="s">
        <v>142</v>
      </c>
      <c r="H349" s="236">
        <v>8</v>
      </c>
      <c r="I349" s="237"/>
      <c r="J349" s="238">
        <f>ROUND(I349*H349,2)</f>
        <v>0</v>
      </c>
      <c r="K349" s="234" t="s">
        <v>143</v>
      </c>
      <c r="L349" s="44"/>
      <c r="M349" s="239" t="s">
        <v>1</v>
      </c>
      <c r="N349" s="240" t="s">
        <v>41</v>
      </c>
      <c r="O349" s="92"/>
      <c r="P349" s="241">
        <f>O349*H349</f>
        <v>0</v>
      </c>
      <c r="Q349" s="241">
        <v>6.0000000000000002E-05</v>
      </c>
      <c r="R349" s="241">
        <f>Q349*H349</f>
        <v>0.00048000000000000001</v>
      </c>
      <c r="S349" s="241">
        <v>0</v>
      </c>
      <c r="T349" s="24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3" t="s">
        <v>189</v>
      </c>
      <c r="AT349" s="243" t="s">
        <v>139</v>
      </c>
      <c r="AU349" s="243" t="s">
        <v>145</v>
      </c>
      <c r="AY349" s="17" t="s">
        <v>136</v>
      </c>
      <c r="BE349" s="244">
        <f>IF(N349="základní",J349,0)</f>
        <v>0</v>
      </c>
      <c r="BF349" s="244">
        <f>IF(N349="snížená",J349,0)</f>
        <v>0</v>
      </c>
      <c r="BG349" s="244">
        <f>IF(N349="zákl. přenesená",J349,0)</f>
        <v>0</v>
      </c>
      <c r="BH349" s="244">
        <f>IF(N349="sníž. přenesená",J349,0)</f>
        <v>0</v>
      </c>
      <c r="BI349" s="244">
        <f>IF(N349="nulová",J349,0)</f>
        <v>0</v>
      </c>
      <c r="BJ349" s="17" t="s">
        <v>146</v>
      </c>
      <c r="BK349" s="244">
        <f>ROUND(I349*H349,2)</f>
        <v>0</v>
      </c>
      <c r="BL349" s="17" t="s">
        <v>189</v>
      </c>
      <c r="BM349" s="243" t="s">
        <v>615</v>
      </c>
    </row>
    <row r="350" s="2" customFormat="1" ht="21.75" customHeight="1">
      <c r="A350" s="38"/>
      <c r="B350" s="39"/>
      <c r="C350" s="232" t="s">
        <v>616</v>
      </c>
      <c r="D350" s="232" t="s">
        <v>139</v>
      </c>
      <c r="E350" s="233" t="s">
        <v>617</v>
      </c>
      <c r="F350" s="234" t="s">
        <v>618</v>
      </c>
      <c r="G350" s="235" t="s">
        <v>142</v>
      </c>
      <c r="H350" s="236">
        <v>8</v>
      </c>
      <c r="I350" s="237"/>
      <c r="J350" s="238">
        <f>ROUND(I350*H350,2)</f>
        <v>0</v>
      </c>
      <c r="K350" s="234" t="s">
        <v>143</v>
      </c>
      <c r="L350" s="44"/>
      <c r="M350" s="239" t="s">
        <v>1</v>
      </c>
      <c r="N350" s="240" t="s">
        <v>41</v>
      </c>
      <c r="O350" s="92"/>
      <c r="P350" s="241">
        <f>O350*H350</f>
        <v>0</v>
      </c>
      <c r="Q350" s="241">
        <v>0.00036999999999999999</v>
      </c>
      <c r="R350" s="241">
        <f>Q350*H350</f>
        <v>0.00296</v>
      </c>
      <c r="S350" s="241">
        <v>0</v>
      </c>
      <c r="T350" s="24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3" t="s">
        <v>189</v>
      </c>
      <c r="AT350" s="243" t="s">
        <v>139</v>
      </c>
      <c r="AU350" s="243" t="s">
        <v>145</v>
      </c>
      <c r="AY350" s="17" t="s">
        <v>136</v>
      </c>
      <c r="BE350" s="244">
        <f>IF(N350="základní",J350,0)</f>
        <v>0</v>
      </c>
      <c r="BF350" s="244">
        <f>IF(N350="snížená",J350,0)</f>
        <v>0</v>
      </c>
      <c r="BG350" s="244">
        <f>IF(N350="zákl. přenesená",J350,0)</f>
        <v>0</v>
      </c>
      <c r="BH350" s="244">
        <f>IF(N350="sníž. přenesená",J350,0)</f>
        <v>0</v>
      </c>
      <c r="BI350" s="244">
        <f>IF(N350="nulová",J350,0)</f>
        <v>0</v>
      </c>
      <c r="BJ350" s="17" t="s">
        <v>146</v>
      </c>
      <c r="BK350" s="244">
        <f>ROUND(I350*H350,2)</f>
        <v>0</v>
      </c>
      <c r="BL350" s="17" t="s">
        <v>189</v>
      </c>
      <c r="BM350" s="243" t="s">
        <v>619</v>
      </c>
    </row>
    <row r="351" s="2" customFormat="1" ht="16.5" customHeight="1">
      <c r="A351" s="38"/>
      <c r="B351" s="39"/>
      <c r="C351" s="232" t="s">
        <v>404</v>
      </c>
      <c r="D351" s="232" t="s">
        <v>139</v>
      </c>
      <c r="E351" s="233" t="s">
        <v>620</v>
      </c>
      <c r="F351" s="234" t="s">
        <v>621</v>
      </c>
      <c r="G351" s="235" t="s">
        <v>142</v>
      </c>
      <c r="H351" s="236">
        <v>8</v>
      </c>
      <c r="I351" s="237"/>
      <c r="J351" s="238">
        <f>ROUND(I351*H351,2)</f>
        <v>0</v>
      </c>
      <c r="K351" s="234" t="s">
        <v>143</v>
      </c>
      <c r="L351" s="44"/>
      <c r="M351" s="239" t="s">
        <v>1</v>
      </c>
      <c r="N351" s="240" t="s">
        <v>41</v>
      </c>
      <c r="O351" s="92"/>
      <c r="P351" s="241">
        <f>O351*H351</f>
        <v>0</v>
      </c>
      <c r="Q351" s="241">
        <v>0.00036000000000000002</v>
      </c>
      <c r="R351" s="241">
        <f>Q351*H351</f>
        <v>0.0028800000000000002</v>
      </c>
      <c r="S351" s="241">
        <v>0</v>
      </c>
      <c r="T351" s="24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3" t="s">
        <v>189</v>
      </c>
      <c r="AT351" s="243" t="s">
        <v>139</v>
      </c>
      <c r="AU351" s="243" t="s">
        <v>145</v>
      </c>
      <c r="AY351" s="17" t="s">
        <v>136</v>
      </c>
      <c r="BE351" s="244">
        <f>IF(N351="základní",J351,0)</f>
        <v>0</v>
      </c>
      <c r="BF351" s="244">
        <f>IF(N351="snížená",J351,0)</f>
        <v>0</v>
      </c>
      <c r="BG351" s="244">
        <f>IF(N351="zákl. přenesená",J351,0)</f>
        <v>0</v>
      </c>
      <c r="BH351" s="244">
        <f>IF(N351="sníž. přenesená",J351,0)</f>
        <v>0</v>
      </c>
      <c r="BI351" s="244">
        <f>IF(N351="nulová",J351,0)</f>
        <v>0</v>
      </c>
      <c r="BJ351" s="17" t="s">
        <v>146</v>
      </c>
      <c r="BK351" s="244">
        <f>ROUND(I351*H351,2)</f>
        <v>0</v>
      </c>
      <c r="BL351" s="17" t="s">
        <v>189</v>
      </c>
      <c r="BM351" s="243" t="s">
        <v>622</v>
      </c>
    </row>
    <row r="352" s="2" customFormat="1" ht="21.75" customHeight="1">
      <c r="A352" s="38"/>
      <c r="B352" s="39"/>
      <c r="C352" s="232" t="s">
        <v>623</v>
      </c>
      <c r="D352" s="232" t="s">
        <v>139</v>
      </c>
      <c r="E352" s="233" t="s">
        <v>624</v>
      </c>
      <c r="F352" s="234" t="s">
        <v>625</v>
      </c>
      <c r="G352" s="235" t="s">
        <v>142</v>
      </c>
      <c r="H352" s="236">
        <v>8</v>
      </c>
      <c r="I352" s="237"/>
      <c r="J352" s="238">
        <f>ROUND(I352*H352,2)</f>
        <v>0</v>
      </c>
      <c r="K352" s="234" t="s">
        <v>143</v>
      </c>
      <c r="L352" s="44"/>
      <c r="M352" s="239" t="s">
        <v>1</v>
      </c>
      <c r="N352" s="240" t="s">
        <v>41</v>
      </c>
      <c r="O352" s="92"/>
      <c r="P352" s="241">
        <f>O352*H352</f>
        <v>0</v>
      </c>
      <c r="Q352" s="241">
        <v>0.00076000000000000004</v>
      </c>
      <c r="R352" s="241">
        <f>Q352*H352</f>
        <v>0.0060800000000000003</v>
      </c>
      <c r="S352" s="241">
        <v>0</v>
      </c>
      <c r="T352" s="24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3" t="s">
        <v>189</v>
      </c>
      <c r="AT352" s="243" t="s">
        <v>139</v>
      </c>
      <c r="AU352" s="243" t="s">
        <v>145</v>
      </c>
      <c r="AY352" s="17" t="s">
        <v>136</v>
      </c>
      <c r="BE352" s="244">
        <f>IF(N352="základní",J352,0)</f>
        <v>0</v>
      </c>
      <c r="BF352" s="244">
        <f>IF(N352="snížená",J352,0)</f>
        <v>0</v>
      </c>
      <c r="BG352" s="244">
        <f>IF(N352="zákl. přenesená",J352,0)</f>
        <v>0</v>
      </c>
      <c r="BH352" s="244">
        <f>IF(N352="sníž. přenesená",J352,0)</f>
        <v>0</v>
      </c>
      <c r="BI352" s="244">
        <f>IF(N352="nulová",J352,0)</f>
        <v>0</v>
      </c>
      <c r="BJ352" s="17" t="s">
        <v>146</v>
      </c>
      <c r="BK352" s="244">
        <f>ROUND(I352*H352,2)</f>
        <v>0</v>
      </c>
      <c r="BL352" s="17" t="s">
        <v>189</v>
      </c>
      <c r="BM352" s="243" t="s">
        <v>626</v>
      </c>
    </row>
    <row r="353" s="2" customFormat="1" ht="21.75" customHeight="1">
      <c r="A353" s="38"/>
      <c r="B353" s="39"/>
      <c r="C353" s="232" t="s">
        <v>409</v>
      </c>
      <c r="D353" s="232" t="s">
        <v>139</v>
      </c>
      <c r="E353" s="233" t="s">
        <v>627</v>
      </c>
      <c r="F353" s="234" t="s">
        <v>628</v>
      </c>
      <c r="G353" s="235" t="s">
        <v>142</v>
      </c>
      <c r="H353" s="236">
        <v>8</v>
      </c>
      <c r="I353" s="237"/>
      <c r="J353" s="238">
        <f>ROUND(I353*H353,2)</f>
        <v>0</v>
      </c>
      <c r="K353" s="234" t="s">
        <v>143</v>
      </c>
      <c r="L353" s="44"/>
      <c r="M353" s="239" t="s">
        <v>1</v>
      </c>
      <c r="N353" s="240" t="s">
        <v>41</v>
      </c>
      <c r="O353" s="92"/>
      <c r="P353" s="241">
        <f>O353*H353</f>
        <v>0</v>
      </c>
      <c r="Q353" s="241">
        <v>0.00035</v>
      </c>
      <c r="R353" s="241">
        <f>Q353*H353</f>
        <v>0.0028</v>
      </c>
      <c r="S353" s="241">
        <v>0</v>
      </c>
      <c r="T353" s="24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3" t="s">
        <v>189</v>
      </c>
      <c r="AT353" s="243" t="s">
        <v>139</v>
      </c>
      <c r="AU353" s="243" t="s">
        <v>145</v>
      </c>
      <c r="AY353" s="17" t="s">
        <v>136</v>
      </c>
      <c r="BE353" s="244">
        <f>IF(N353="základní",J353,0)</f>
        <v>0</v>
      </c>
      <c r="BF353" s="244">
        <f>IF(N353="snížená",J353,0)</f>
        <v>0</v>
      </c>
      <c r="BG353" s="244">
        <f>IF(N353="zákl. přenesená",J353,0)</f>
        <v>0</v>
      </c>
      <c r="BH353" s="244">
        <f>IF(N353="sníž. přenesená",J353,0)</f>
        <v>0</v>
      </c>
      <c r="BI353" s="244">
        <f>IF(N353="nulová",J353,0)</f>
        <v>0</v>
      </c>
      <c r="BJ353" s="17" t="s">
        <v>146</v>
      </c>
      <c r="BK353" s="244">
        <f>ROUND(I353*H353,2)</f>
        <v>0</v>
      </c>
      <c r="BL353" s="17" t="s">
        <v>189</v>
      </c>
      <c r="BM353" s="243" t="s">
        <v>629</v>
      </c>
    </row>
    <row r="354" s="2" customFormat="1" ht="16.5" customHeight="1">
      <c r="A354" s="38"/>
      <c r="B354" s="39"/>
      <c r="C354" s="232" t="s">
        <v>630</v>
      </c>
      <c r="D354" s="232" t="s">
        <v>139</v>
      </c>
      <c r="E354" s="233" t="s">
        <v>631</v>
      </c>
      <c r="F354" s="234" t="s">
        <v>632</v>
      </c>
      <c r="G354" s="235" t="s">
        <v>300</v>
      </c>
      <c r="H354" s="236">
        <v>0.014999999999999999</v>
      </c>
      <c r="I354" s="237"/>
      <c r="J354" s="238">
        <f>ROUND(I354*H354,2)</f>
        <v>0</v>
      </c>
      <c r="K354" s="234" t="s">
        <v>143</v>
      </c>
      <c r="L354" s="44"/>
      <c r="M354" s="239" t="s">
        <v>1</v>
      </c>
      <c r="N354" s="240" t="s">
        <v>41</v>
      </c>
      <c r="O354" s="92"/>
      <c r="P354" s="241">
        <f>O354*H354</f>
        <v>0</v>
      </c>
      <c r="Q354" s="241">
        <v>0</v>
      </c>
      <c r="R354" s="241">
        <f>Q354*H354</f>
        <v>0</v>
      </c>
      <c r="S354" s="241">
        <v>0</v>
      </c>
      <c r="T354" s="24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3" t="s">
        <v>189</v>
      </c>
      <c r="AT354" s="243" t="s">
        <v>139</v>
      </c>
      <c r="AU354" s="243" t="s">
        <v>145</v>
      </c>
      <c r="AY354" s="17" t="s">
        <v>136</v>
      </c>
      <c r="BE354" s="244">
        <f>IF(N354="základní",J354,0)</f>
        <v>0</v>
      </c>
      <c r="BF354" s="244">
        <f>IF(N354="snížená",J354,0)</f>
        <v>0</v>
      </c>
      <c r="BG354" s="244">
        <f>IF(N354="zákl. přenesená",J354,0)</f>
        <v>0</v>
      </c>
      <c r="BH354" s="244">
        <f>IF(N354="sníž. přenesená",J354,0)</f>
        <v>0</v>
      </c>
      <c r="BI354" s="244">
        <f>IF(N354="nulová",J354,0)</f>
        <v>0</v>
      </c>
      <c r="BJ354" s="17" t="s">
        <v>146</v>
      </c>
      <c r="BK354" s="244">
        <f>ROUND(I354*H354,2)</f>
        <v>0</v>
      </c>
      <c r="BL354" s="17" t="s">
        <v>189</v>
      </c>
      <c r="BM354" s="243" t="s">
        <v>633</v>
      </c>
    </row>
    <row r="355" s="12" customFormat="1" ht="22.8" customHeight="1">
      <c r="A355" s="12"/>
      <c r="B355" s="216"/>
      <c r="C355" s="217"/>
      <c r="D355" s="218" t="s">
        <v>72</v>
      </c>
      <c r="E355" s="230" t="s">
        <v>634</v>
      </c>
      <c r="F355" s="230" t="s">
        <v>635</v>
      </c>
      <c r="G355" s="217"/>
      <c r="H355" s="217"/>
      <c r="I355" s="220"/>
      <c r="J355" s="231">
        <f>BK355</f>
        <v>0</v>
      </c>
      <c r="K355" s="217"/>
      <c r="L355" s="222"/>
      <c r="M355" s="223"/>
      <c r="N355" s="224"/>
      <c r="O355" s="224"/>
      <c r="P355" s="225">
        <f>SUM(P356:P361)</f>
        <v>0</v>
      </c>
      <c r="Q355" s="224"/>
      <c r="R355" s="225">
        <f>SUM(R356:R361)</f>
        <v>0.35959999999999998</v>
      </c>
      <c r="S355" s="224"/>
      <c r="T355" s="226">
        <f>SUM(T356:T361)</f>
        <v>0.19944000000000001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7" t="s">
        <v>145</v>
      </c>
      <c r="AT355" s="228" t="s">
        <v>72</v>
      </c>
      <c r="AU355" s="228" t="s">
        <v>79</v>
      </c>
      <c r="AY355" s="227" t="s">
        <v>136</v>
      </c>
      <c r="BK355" s="229">
        <f>SUM(BK356:BK361)</f>
        <v>0</v>
      </c>
    </row>
    <row r="356" s="2" customFormat="1" ht="33" customHeight="1">
      <c r="A356" s="38"/>
      <c r="B356" s="39"/>
      <c r="C356" s="232" t="s">
        <v>412</v>
      </c>
      <c r="D356" s="232" t="s">
        <v>139</v>
      </c>
      <c r="E356" s="233" t="s">
        <v>636</v>
      </c>
      <c r="F356" s="234" t="s">
        <v>637</v>
      </c>
      <c r="G356" s="235" t="s">
        <v>142</v>
      </c>
      <c r="H356" s="236">
        <v>2</v>
      </c>
      <c r="I356" s="237"/>
      <c r="J356" s="238">
        <f>ROUND(I356*H356,2)</f>
        <v>0</v>
      </c>
      <c r="K356" s="234" t="s">
        <v>143</v>
      </c>
      <c r="L356" s="44"/>
      <c r="M356" s="239" t="s">
        <v>1</v>
      </c>
      <c r="N356" s="240" t="s">
        <v>41</v>
      </c>
      <c r="O356" s="92"/>
      <c r="P356" s="241">
        <f>O356*H356</f>
        <v>0</v>
      </c>
      <c r="Q356" s="241">
        <v>0.027199999999999998</v>
      </c>
      <c r="R356" s="241">
        <f>Q356*H356</f>
        <v>0.054399999999999997</v>
      </c>
      <c r="S356" s="241">
        <v>0</v>
      </c>
      <c r="T356" s="24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3" t="s">
        <v>189</v>
      </c>
      <c r="AT356" s="243" t="s">
        <v>139</v>
      </c>
      <c r="AU356" s="243" t="s">
        <v>145</v>
      </c>
      <c r="AY356" s="17" t="s">
        <v>136</v>
      </c>
      <c r="BE356" s="244">
        <f>IF(N356="základní",J356,0)</f>
        <v>0</v>
      </c>
      <c r="BF356" s="244">
        <f>IF(N356="snížená",J356,0)</f>
        <v>0</v>
      </c>
      <c r="BG356" s="244">
        <f>IF(N356="zákl. přenesená",J356,0)</f>
        <v>0</v>
      </c>
      <c r="BH356" s="244">
        <f>IF(N356="sníž. přenesená",J356,0)</f>
        <v>0</v>
      </c>
      <c r="BI356" s="244">
        <f>IF(N356="nulová",J356,0)</f>
        <v>0</v>
      </c>
      <c r="BJ356" s="17" t="s">
        <v>146</v>
      </c>
      <c r="BK356" s="244">
        <f>ROUND(I356*H356,2)</f>
        <v>0</v>
      </c>
      <c r="BL356" s="17" t="s">
        <v>189</v>
      </c>
      <c r="BM356" s="243" t="s">
        <v>638</v>
      </c>
    </row>
    <row r="357" s="2" customFormat="1" ht="33" customHeight="1">
      <c r="A357" s="38"/>
      <c r="B357" s="39"/>
      <c r="C357" s="232" t="s">
        <v>639</v>
      </c>
      <c r="D357" s="232" t="s">
        <v>139</v>
      </c>
      <c r="E357" s="233" t="s">
        <v>640</v>
      </c>
      <c r="F357" s="234" t="s">
        <v>641</v>
      </c>
      <c r="G357" s="235" t="s">
        <v>142</v>
      </c>
      <c r="H357" s="236">
        <v>2</v>
      </c>
      <c r="I357" s="237"/>
      <c r="J357" s="238">
        <f>ROUND(I357*H357,2)</f>
        <v>0</v>
      </c>
      <c r="K357" s="234" t="s">
        <v>143</v>
      </c>
      <c r="L357" s="44"/>
      <c r="M357" s="239" t="s">
        <v>1</v>
      </c>
      <c r="N357" s="240" t="s">
        <v>41</v>
      </c>
      <c r="O357" s="92"/>
      <c r="P357" s="241">
        <f>O357*H357</f>
        <v>0</v>
      </c>
      <c r="Q357" s="241">
        <v>0.030880000000000001</v>
      </c>
      <c r="R357" s="241">
        <f>Q357*H357</f>
        <v>0.061760000000000002</v>
      </c>
      <c r="S357" s="241">
        <v>0</v>
      </c>
      <c r="T357" s="24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3" t="s">
        <v>189</v>
      </c>
      <c r="AT357" s="243" t="s">
        <v>139</v>
      </c>
      <c r="AU357" s="243" t="s">
        <v>145</v>
      </c>
      <c r="AY357" s="17" t="s">
        <v>136</v>
      </c>
      <c r="BE357" s="244">
        <f>IF(N357="základní",J357,0)</f>
        <v>0</v>
      </c>
      <c r="BF357" s="244">
        <f>IF(N357="snížená",J357,0)</f>
        <v>0</v>
      </c>
      <c r="BG357" s="244">
        <f>IF(N357="zákl. přenesená",J357,0)</f>
        <v>0</v>
      </c>
      <c r="BH357" s="244">
        <f>IF(N357="sníž. přenesená",J357,0)</f>
        <v>0</v>
      </c>
      <c r="BI357" s="244">
        <f>IF(N357="nulová",J357,0)</f>
        <v>0</v>
      </c>
      <c r="BJ357" s="17" t="s">
        <v>146</v>
      </c>
      <c r="BK357" s="244">
        <f>ROUND(I357*H357,2)</f>
        <v>0</v>
      </c>
      <c r="BL357" s="17" t="s">
        <v>189</v>
      </c>
      <c r="BM357" s="243" t="s">
        <v>642</v>
      </c>
    </row>
    <row r="358" s="2" customFormat="1" ht="33" customHeight="1">
      <c r="A358" s="38"/>
      <c r="B358" s="39"/>
      <c r="C358" s="232" t="s">
        <v>416</v>
      </c>
      <c r="D358" s="232" t="s">
        <v>139</v>
      </c>
      <c r="E358" s="233" t="s">
        <v>643</v>
      </c>
      <c r="F358" s="234" t="s">
        <v>644</v>
      </c>
      <c r="G358" s="235" t="s">
        <v>142</v>
      </c>
      <c r="H358" s="236">
        <v>4</v>
      </c>
      <c r="I358" s="237"/>
      <c r="J358" s="238">
        <f>ROUND(I358*H358,2)</f>
        <v>0</v>
      </c>
      <c r="K358" s="234" t="s">
        <v>143</v>
      </c>
      <c r="L358" s="44"/>
      <c r="M358" s="239" t="s">
        <v>1</v>
      </c>
      <c r="N358" s="240" t="s">
        <v>41</v>
      </c>
      <c r="O358" s="92"/>
      <c r="P358" s="241">
        <f>O358*H358</f>
        <v>0</v>
      </c>
      <c r="Q358" s="241">
        <v>0.060699999999999997</v>
      </c>
      <c r="R358" s="241">
        <f>Q358*H358</f>
        <v>0.24279999999999999</v>
      </c>
      <c r="S358" s="241">
        <v>0</v>
      </c>
      <c r="T358" s="24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3" t="s">
        <v>189</v>
      </c>
      <c r="AT358" s="243" t="s">
        <v>139</v>
      </c>
      <c r="AU358" s="243" t="s">
        <v>145</v>
      </c>
      <c r="AY358" s="17" t="s">
        <v>136</v>
      </c>
      <c r="BE358" s="244">
        <f>IF(N358="základní",J358,0)</f>
        <v>0</v>
      </c>
      <c r="BF358" s="244">
        <f>IF(N358="snížená",J358,0)</f>
        <v>0</v>
      </c>
      <c r="BG358" s="244">
        <f>IF(N358="zákl. přenesená",J358,0)</f>
        <v>0</v>
      </c>
      <c r="BH358" s="244">
        <f>IF(N358="sníž. přenesená",J358,0)</f>
        <v>0</v>
      </c>
      <c r="BI358" s="244">
        <f>IF(N358="nulová",J358,0)</f>
        <v>0</v>
      </c>
      <c r="BJ358" s="17" t="s">
        <v>146</v>
      </c>
      <c r="BK358" s="244">
        <f>ROUND(I358*H358,2)</f>
        <v>0</v>
      </c>
      <c r="BL358" s="17" t="s">
        <v>189</v>
      </c>
      <c r="BM358" s="243" t="s">
        <v>645</v>
      </c>
    </row>
    <row r="359" s="2" customFormat="1" ht="21.75" customHeight="1">
      <c r="A359" s="38"/>
      <c r="B359" s="39"/>
      <c r="C359" s="232" t="s">
        <v>646</v>
      </c>
      <c r="D359" s="232" t="s">
        <v>139</v>
      </c>
      <c r="E359" s="233" t="s">
        <v>647</v>
      </c>
      <c r="F359" s="234" t="s">
        <v>648</v>
      </c>
      <c r="G359" s="235" t="s">
        <v>142</v>
      </c>
      <c r="H359" s="236">
        <v>8</v>
      </c>
      <c r="I359" s="237"/>
      <c r="J359" s="238">
        <f>ROUND(I359*H359,2)</f>
        <v>0</v>
      </c>
      <c r="K359" s="234" t="s">
        <v>143</v>
      </c>
      <c r="L359" s="44"/>
      <c r="M359" s="239" t="s">
        <v>1</v>
      </c>
      <c r="N359" s="240" t="s">
        <v>41</v>
      </c>
      <c r="O359" s="92"/>
      <c r="P359" s="241">
        <f>O359*H359</f>
        <v>0</v>
      </c>
      <c r="Q359" s="241">
        <v>8.0000000000000007E-05</v>
      </c>
      <c r="R359" s="241">
        <f>Q359*H359</f>
        <v>0.00064000000000000005</v>
      </c>
      <c r="S359" s="241">
        <v>0.024930000000000001</v>
      </c>
      <c r="T359" s="242">
        <f>S359*H359</f>
        <v>0.19944000000000001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3" t="s">
        <v>189</v>
      </c>
      <c r="AT359" s="243" t="s">
        <v>139</v>
      </c>
      <c r="AU359" s="243" t="s">
        <v>145</v>
      </c>
      <c r="AY359" s="17" t="s">
        <v>136</v>
      </c>
      <c r="BE359" s="244">
        <f>IF(N359="základní",J359,0)</f>
        <v>0</v>
      </c>
      <c r="BF359" s="244">
        <f>IF(N359="snížená",J359,0)</f>
        <v>0</v>
      </c>
      <c r="BG359" s="244">
        <f>IF(N359="zákl. přenesená",J359,0)</f>
        <v>0</v>
      </c>
      <c r="BH359" s="244">
        <f>IF(N359="sníž. přenesená",J359,0)</f>
        <v>0</v>
      </c>
      <c r="BI359" s="244">
        <f>IF(N359="nulová",J359,0)</f>
        <v>0</v>
      </c>
      <c r="BJ359" s="17" t="s">
        <v>146</v>
      </c>
      <c r="BK359" s="244">
        <f>ROUND(I359*H359,2)</f>
        <v>0</v>
      </c>
      <c r="BL359" s="17" t="s">
        <v>189</v>
      </c>
      <c r="BM359" s="243" t="s">
        <v>649</v>
      </c>
    </row>
    <row r="360" s="2" customFormat="1" ht="16.5" customHeight="1">
      <c r="A360" s="38"/>
      <c r="B360" s="39"/>
      <c r="C360" s="232" t="s">
        <v>419</v>
      </c>
      <c r="D360" s="232" t="s">
        <v>139</v>
      </c>
      <c r="E360" s="233" t="s">
        <v>650</v>
      </c>
      <c r="F360" s="234" t="s">
        <v>651</v>
      </c>
      <c r="G360" s="235" t="s">
        <v>142</v>
      </c>
      <c r="H360" s="236">
        <v>1</v>
      </c>
      <c r="I360" s="237"/>
      <c r="J360" s="238">
        <f>ROUND(I360*H360,2)</f>
        <v>0</v>
      </c>
      <c r="K360" s="234" t="s">
        <v>143</v>
      </c>
      <c r="L360" s="44"/>
      <c r="M360" s="239" t="s">
        <v>1</v>
      </c>
      <c r="N360" s="240" t="s">
        <v>41</v>
      </c>
      <c r="O360" s="92"/>
      <c r="P360" s="241">
        <f>O360*H360</f>
        <v>0</v>
      </c>
      <c r="Q360" s="241">
        <v>0</v>
      </c>
      <c r="R360" s="241">
        <f>Q360*H360</f>
        <v>0</v>
      </c>
      <c r="S360" s="241">
        <v>0</v>
      </c>
      <c r="T360" s="24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3" t="s">
        <v>189</v>
      </c>
      <c r="AT360" s="243" t="s">
        <v>139</v>
      </c>
      <c r="AU360" s="243" t="s">
        <v>145</v>
      </c>
      <c r="AY360" s="17" t="s">
        <v>136</v>
      </c>
      <c r="BE360" s="244">
        <f>IF(N360="základní",J360,0)</f>
        <v>0</v>
      </c>
      <c r="BF360" s="244">
        <f>IF(N360="snížená",J360,0)</f>
        <v>0</v>
      </c>
      <c r="BG360" s="244">
        <f>IF(N360="zákl. přenesená",J360,0)</f>
        <v>0</v>
      </c>
      <c r="BH360" s="244">
        <f>IF(N360="sníž. přenesená",J360,0)</f>
        <v>0</v>
      </c>
      <c r="BI360" s="244">
        <f>IF(N360="nulová",J360,0)</f>
        <v>0</v>
      </c>
      <c r="BJ360" s="17" t="s">
        <v>146</v>
      </c>
      <c r="BK360" s="244">
        <f>ROUND(I360*H360,2)</f>
        <v>0</v>
      </c>
      <c r="BL360" s="17" t="s">
        <v>189</v>
      </c>
      <c r="BM360" s="243" t="s">
        <v>652</v>
      </c>
    </row>
    <row r="361" s="2" customFormat="1" ht="21.75" customHeight="1">
      <c r="A361" s="38"/>
      <c r="B361" s="39"/>
      <c r="C361" s="232" t="s">
        <v>653</v>
      </c>
      <c r="D361" s="232" t="s">
        <v>139</v>
      </c>
      <c r="E361" s="233" t="s">
        <v>654</v>
      </c>
      <c r="F361" s="234" t="s">
        <v>655</v>
      </c>
      <c r="G361" s="235" t="s">
        <v>300</v>
      </c>
      <c r="H361" s="236">
        <v>0.35999999999999999</v>
      </c>
      <c r="I361" s="237"/>
      <c r="J361" s="238">
        <f>ROUND(I361*H361,2)</f>
        <v>0</v>
      </c>
      <c r="K361" s="234" t="s">
        <v>143</v>
      </c>
      <c r="L361" s="44"/>
      <c r="M361" s="239" t="s">
        <v>1</v>
      </c>
      <c r="N361" s="240" t="s">
        <v>41</v>
      </c>
      <c r="O361" s="92"/>
      <c r="P361" s="241">
        <f>O361*H361</f>
        <v>0</v>
      </c>
      <c r="Q361" s="241">
        <v>0</v>
      </c>
      <c r="R361" s="241">
        <f>Q361*H361</f>
        <v>0</v>
      </c>
      <c r="S361" s="241">
        <v>0</v>
      </c>
      <c r="T361" s="24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3" t="s">
        <v>189</v>
      </c>
      <c r="AT361" s="243" t="s">
        <v>139</v>
      </c>
      <c r="AU361" s="243" t="s">
        <v>145</v>
      </c>
      <c r="AY361" s="17" t="s">
        <v>136</v>
      </c>
      <c r="BE361" s="244">
        <f>IF(N361="základní",J361,0)</f>
        <v>0</v>
      </c>
      <c r="BF361" s="244">
        <f>IF(N361="snížená",J361,0)</f>
        <v>0</v>
      </c>
      <c r="BG361" s="244">
        <f>IF(N361="zákl. přenesená",J361,0)</f>
        <v>0</v>
      </c>
      <c r="BH361" s="244">
        <f>IF(N361="sníž. přenesená",J361,0)</f>
        <v>0</v>
      </c>
      <c r="BI361" s="244">
        <f>IF(N361="nulová",J361,0)</f>
        <v>0</v>
      </c>
      <c r="BJ361" s="17" t="s">
        <v>146</v>
      </c>
      <c r="BK361" s="244">
        <f>ROUND(I361*H361,2)</f>
        <v>0</v>
      </c>
      <c r="BL361" s="17" t="s">
        <v>189</v>
      </c>
      <c r="BM361" s="243" t="s">
        <v>656</v>
      </c>
    </row>
    <row r="362" s="12" customFormat="1" ht="22.8" customHeight="1">
      <c r="A362" s="12"/>
      <c r="B362" s="216"/>
      <c r="C362" s="217"/>
      <c r="D362" s="218" t="s">
        <v>72</v>
      </c>
      <c r="E362" s="230" t="s">
        <v>657</v>
      </c>
      <c r="F362" s="230" t="s">
        <v>658</v>
      </c>
      <c r="G362" s="217"/>
      <c r="H362" s="217"/>
      <c r="I362" s="220"/>
      <c r="J362" s="231">
        <f>BK362</f>
        <v>0</v>
      </c>
      <c r="K362" s="217"/>
      <c r="L362" s="222"/>
      <c r="M362" s="223"/>
      <c r="N362" s="224"/>
      <c r="O362" s="224"/>
      <c r="P362" s="225">
        <f>SUM(P363:P434)</f>
        <v>0</v>
      </c>
      <c r="Q362" s="224"/>
      <c r="R362" s="225">
        <f>SUM(R363:R434)</f>
        <v>0.017520000000000001</v>
      </c>
      <c r="S362" s="224"/>
      <c r="T362" s="226">
        <f>SUM(T363:T434)</f>
        <v>0.0019200000000000003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7" t="s">
        <v>145</v>
      </c>
      <c r="AT362" s="228" t="s">
        <v>72</v>
      </c>
      <c r="AU362" s="228" t="s">
        <v>79</v>
      </c>
      <c r="AY362" s="227" t="s">
        <v>136</v>
      </c>
      <c r="BK362" s="229">
        <f>SUM(BK363:BK434)</f>
        <v>0</v>
      </c>
    </row>
    <row r="363" s="2" customFormat="1" ht="21.75" customHeight="1">
      <c r="A363" s="38"/>
      <c r="B363" s="39"/>
      <c r="C363" s="232" t="s">
        <v>423</v>
      </c>
      <c r="D363" s="232" t="s">
        <v>139</v>
      </c>
      <c r="E363" s="233" t="s">
        <v>659</v>
      </c>
      <c r="F363" s="234" t="s">
        <v>660</v>
      </c>
      <c r="G363" s="235" t="s">
        <v>201</v>
      </c>
      <c r="H363" s="236">
        <v>33</v>
      </c>
      <c r="I363" s="237"/>
      <c r="J363" s="238">
        <f>ROUND(I363*H363,2)</f>
        <v>0</v>
      </c>
      <c r="K363" s="234" t="s">
        <v>143</v>
      </c>
      <c r="L363" s="44"/>
      <c r="M363" s="239" t="s">
        <v>1</v>
      </c>
      <c r="N363" s="240" t="s">
        <v>41</v>
      </c>
      <c r="O363" s="92"/>
      <c r="P363" s="241">
        <f>O363*H363</f>
        <v>0</v>
      </c>
      <c r="Q363" s="241">
        <v>0</v>
      </c>
      <c r="R363" s="241">
        <f>Q363*H363</f>
        <v>0</v>
      </c>
      <c r="S363" s="241">
        <v>0</v>
      </c>
      <c r="T363" s="24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3" t="s">
        <v>189</v>
      </c>
      <c r="AT363" s="243" t="s">
        <v>139</v>
      </c>
      <c r="AU363" s="243" t="s">
        <v>145</v>
      </c>
      <c r="AY363" s="17" t="s">
        <v>136</v>
      </c>
      <c r="BE363" s="244">
        <f>IF(N363="základní",J363,0)</f>
        <v>0</v>
      </c>
      <c r="BF363" s="244">
        <f>IF(N363="snížená",J363,0)</f>
        <v>0</v>
      </c>
      <c r="BG363" s="244">
        <f>IF(N363="zákl. přenesená",J363,0)</f>
        <v>0</v>
      </c>
      <c r="BH363" s="244">
        <f>IF(N363="sníž. přenesená",J363,0)</f>
        <v>0</v>
      </c>
      <c r="BI363" s="244">
        <f>IF(N363="nulová",J363,0)</f>
        <v>0</v>
      </c>
      <c r="BJ363" s="17" t="s">
        <v>146</v>
      </c>
      <c r="BK363" s="244">
        <f>ROUND(I363*H363,2)</f>
        <v>0</v>
      </c>
      <c r="BL363" s="17" t="s">
        <v>189</v>
      </c>
      <c r="BM363" s="243" t="s">
        <v>661</v>
      </c>
    </row>
    <row r="364" s="2" customFormat="1" ht="16.5" customHeight="1">
      <c r="A364" s="38"/>
      <c r="B364" s="39"/>
      <c r="C364" s="278" t="s">
        <v>662</v>
      </c>
      <c r="D364" s="278" t="s">
        <v>212</v>
      </c>
      <c r="E364" s="279" t="s">
        <v>663</v>
      </c>
      <c r="F364" s="280" t="s">
        <v>664</v>
      </c>
      <c r="G364" s="281" t="s">
        <v>212</v>
      </c>
      <c r="H364" s="282">
        <v>39.600000000000001</v>
      </c>
      <c r="I364" s="283"/>
      <c r="J364" s="284">
        <f>ROUND(I364*H364,2)</f>
        <v>0</v>
      </c>
      <c r="K364" s="280" t="s">
        <v>665</v>
      </c>
      <c r="L364" s="285"/>
      <c r="M364" s="286" t="s">
        <v>1</v>
      </c>
      <c r="N364" s="287" t="s">
        <v>41</v>
      </c>
      <c r="O364" s="92"/>
      <c r="P364" s="241">
        <f>O364*H364</f>
        <v>0</v>
      </c>
      <c r="Q364" s="241">
        <v>0</v>
      </c>
      <c r="R364" s="241">
        <f>Q364*H364</f>
        <v>0</v>
      </c>
      <c r="S364" s="241">
        <v>0</v>
      </c>
      <c r="T364" s="24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3" t="s">
        <v>225</v>
      </c>
      <c r="AT364" s="243" t="s">
        <v>212</v>
      </c>
      <c r="AU364" s="243" t="s">
        <v>145</v>
      </c>
      <c r="AY364" s="17" t="s">
        <v>136</v>
      </c>
      <c r="BE364" s="244">
        <f>IF(N364="základní",J364,0)</f>
        <v>0</v>
      </c>
      <c r="BF364" s="244">
        <f>IF(N364="snížená",J364,0)</f>
        <v>0</v>
      </c>
      <c r="BG364" s="244">
        <f>IF(N364="zákl. přenesená",J364,0)</f>
        <v>0</v>
      </c>
      <c r="BH364" s="244">
        <f>IF(N364="sníž. přenesená",J364,0)</f>
        <v>0</v>
      </c>
      <c r="BI364" s="244">
        <f>IF(N364="nulová",J364,0)</f>
        <v>0</v>
      </c>
      <c r="BJ364" s="17" t="s">
        <v>146</v>
      </c>
      <c r="BK364" s="244">
        <f>ROUND(I364*H364,2)</f>
        <v>0</v>
      </c>
      <c r="BL364" s="17" t="s">
        <v>189</v>
      </c>
      <c r="BM364" s="243" t="s">
        <v>666</v>
      </c>
    </row>
    <row r="365" s="2" customFormat="1" ht="21.75" customHeight="1">
      <c r="A365" s="38"/>
      <c r="B365" s="39"/>
      <c r="C365" s="232" t="s">
        <v>427</v>
      </c>
      <c r="D365" s="232" t="s">
        <v>139</v>
      </c>
      <c r="E365" s="233" t="s">
        <v>667</v>
      </c>
      <c r="F365" s="234" t="s">
        <v>668</v>
      </c>
      <c r="G365" s="235" t="s">
        <v>142</v>
      </c>
      <c r="H365" s="236">
        <v>1</v>
      </c>
      <c r="I365" s="237"/>
      <c r="J365" s="238">
        <f>ROUND(I365*H365,2)</f>
        <v>0</v>
      </c>
      <c r="K365" s="234" t="s">
        <v>143</v>
      </c>
      <c r="L365" s="44"/>
      <c r="M365" s="239" t="s">
        <v>1</v>
      </c>
      <c r="N365" s="240" t="s">
        <v>41</v>
      </c>
      <c r="O365" s="92"/>
      <c r="P365" s="241">
        <f>O365*H365</f>
        <v>0</v>
      </c>
      <c r="Q365" s="241">
        <v>0</v>
      </c>
      <c r="R365" s="241">
        <f>Q365*H365</f>
        <v>0</v>
      </c>
      <c r="S365" s="241">
        <v>0</v>
      </c>
      <c r="T365" s="24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3" t="s">
        <v>189</v>
      </c>
      <c r="AT365" s="243" t="s">
        <v>139</v>
      </c>
      <c r="AU365" s="243" t="s">
        <v>145</v>
      </c>
      <c r="AY365" s="17" t="s">
        <v>136</v>
      </c>
      <c r="BE365" s="244">
        <f>IF(N365="základní",J365,0)</f>
        <v>0</v>
      </c>
      <c r="BF365" s="244">
        <f>IF(N365="snížená",J365,0)</f>
        <v>0</v>
      </c>
      <c r="BG365" s="244">
        <f>IF(N365="zákl. přenesená",J365,0)</f>
        <v>0</v>
      </c>
      <c r="BH365" s="244">
        <f>IF(N365="sníž. přenesená",J365,0)</f>
        <v>0</v>
      </c>
      <c r="BI365" s="244">
        <f>IF(N365="nulová",J365,0)</f>
        <v>0</v>
      </c>
      <c r="BJ365" s="17" t="s">
        <v>146</v>
      </c>
      <c r="BK365" s="244">
        <f>ROUND(I365*H365,2)</f>
        <v>0</v>
      </c>
      <c r="BL365" s="17" t="s">
        <v>189</v>
      </c>
      <c r="BM365" s="243" t="s">
        <v>669</v>
      </c>
    </row>
    <row r="366" s="2" customFormat="1" ht="16.5" customHeight="1">
      <c r="A366" s="38"/>
      <c r="B366" s="39"/>
      <c r="C366" s="278" t="s">
        <v>670</v>
      </c>
      <c r="D366" s="278" t="s">
        <v>212</v>
      </c>
      <c r="E366" s="279" t="s">
        <v>671</v>
      </c>
      <c r="F366" s="280" t="s">
        <v>672</v>
      </c>
      <c r="G366" s="281" t="s">
        <v>142</v>
      </c>
      <c r="H366" s="282">
        <v>1</v>
      </c>
      <c r="I366" s="283"/>
      <c r="J366" s="284">
        <f>ROUND(I366*H366,2)</f>
        <v>0</v>
      </c>
      <c r="K366" s="280" t="s">
        <v>143</v>
      </c>
      <c r="L366" s="285"/>
      <c r="M366" s="286" t="s">
        <v>1</v>
      </c>
      <c r="N366" s="287" t="s">
        <v>41</v>
      </c>
      <c r="O366" s="92"/>
      <c r="P366" s="241">
        <f>O366*H366</f>
        <v>0</v>
      </c>
      <c r="Q366" s="241">
        <v>8.0000000000000007E-05</v>
      </c>
      <c r="R366" s="241">
        <f>Q366*H366</f>
        <v>8.0000000000000007E-05</v>
      </c>
      <c r="S366" s="241">
        <v>0</v>
      </c>
      <c r="T366" s="24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3" t="s">
        <v>225</v>
      </c>
      <c r="AT366" s="243" t="s">
        <v>212</v>
      </c>
      <c r="AU366" s="243" t="s">
        <v>145</v>
      </c>
      <c r="AY366" s="17" t="s">
        <v>136</v>
      </c>
      <c r="BE366" s="244">
        <f>IF(N366="základní",J366,0)</f>
        <v>0</v>
      </c>
      <c r="BF366" s="244">
        <f>IF(N366="snížená",J366,0)</f>
        <v>0</v>
      </c>
      <c r="BG366" s="244">
        <f>IF(N366="zákl. přenesená",J366,0)</f>
        <v>0</v>
      </c>
      <c r="BH366" s="244">
        <f>IF(N366="sníž. přenesená",J366,0)</f>
        <v>0</v>
      </c>
      <c r="BI366" s="244">
        <f>IF(N366="nulová",J366,0)</f>
        <v>0</v>
      </c>
      <c r="BJ366" s="17" t="s">
        <v>146</v>
      </c>
      <c r="BK366" s="244">
        <f>ROUND(I366*H366,2)</f>
        <v>0</v>
      </c>
      <c r="BL366" s="17" t="s">
        <v>189</v>
      </c>
      <c r="BM366" s="243" t="s">
        <v>673</v>
      </c>
    </row>
    <row r="367" s="2" customFormat="1" ht="16.5" customHeight="1">
      <c r="A367" s="38"/>
      <c r="B367" s="39"/>
      <c r="C367" s="232" t="s">
        <v>431</v>
      </c>
      <c r="D367" s="232" t="s">
        <v>139</v>
      </c>
      <c r="E367" s="233" t="s">
        <v>674</v>
      </c>
      <c r="F367" s="234" t="s">
        <v>675</v>
      </c>
      <c r="G367" s="235" t="s">
        <v>142</v>
      </c>
      <c r="H367" s="236">
        <v>35</v>
      </c>
      <c r="I367" s="237"/>
      <c r="J367" s="238">
        <f>ROUND(I367*H367,2)</f>
        <v>0</v>
      </c>
      <c r="K367" s="234" t="s">
        <v>143</v>
      </c>
      <c r="L367" s="44"/>
      <c r="M367" s="239" t="s">
        <v>1</v>
      </c>
      <c r="N367" s="240" t="s">
        <v>41</v>
      </c>
      <c r="O367" s="92"/>
      <c r="P367" s="241">
        <f>O367*H367</f>
        <v>0</v>
      </c>
      <c r="Q367" s="241">
        <v>0</v>
      </c>
      <c r="R367" s="241">
        <f>Q367*H367</f>
        <v>0</v>
      </c>
      <c r="S367" s="241">
        <v>0</v>
      </c>
      <c r="T367" s="24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3" t="s">
        <v>189</v>
      </c>
      <c r="AT367" s="243" t="s">
        <v>139</v>
      </c>
      <c r="AU367" s="243" t="s">
        <v>145</v>
      </c>
      <c r="AY367" s="17" t="s">
        <v>136</v>
      </c>
      <c r="BE367" s="244">
        <f>IF(N367="základní",J367,0)</f>
        <v>0</v>
      </c>
      <c r="BF367" s="244">
        <f>IF(N367="snížená",J367,0)</f>
        <v>0</v>
      </c>
      <c r="BG367" s="244">
        <f>IF(N367="zákl. přenesená",J367,0)</f>
        <v>0</v>
      </c>
      <c r="BH367" s="244">
        <f>IF(N367="sníž. přenesená",J367,0)</f>
        <v>0</v>
      </c>
      <c r="BI367" s="244">
        <f>IF(N367="nulová",J367,0)</f>
        <v>0</v>
      </c>
      <c r="BJ367" s="17" t="s">
        <v>146</v>
      </c>
      <c r="BK367" s="244">
        <f>ROUND(I367*H367,2)</f>
        <v>0</v>
      </c>
      <c r="BL367" s="17" t="s">
        <v>189</v>
      </c>
      <c r="BM367" s="243" t="s">
        <v>676</v>
      </c>
    </row>
    <row r="368" s="2" customFormat="1" ht="16.5" customHeight="1">
      <c r="A368" s="38"/>
      <c r="B368" s="39"/>
      <c r="C368" s="278" t="s">
        <v>677</v>
      </c>
      <c r="D368" s="278" t="s">
        <v>212</v>
      </c>
      <c r="E368" s="279" t="s">
        <v>678</v>
      </c>
      <c r="F368" s="280" t="s">
        <v>679</v>
      </c>
      <c r="G368" s="281" t="s">
        <v>142</v>
      </c>
      <c r="H368" s="282">
        <v>35</v>
      </c>
      <c r="I368" s="283"/>
      <c r="J368" s="284">
        <f>ROUND(I368*H368,2)</f>
        <v>0</v>
      </c>
      <c r="K368" s="280" t="s">
        <v>143</v>
      </c>
      <c r="L368" s="285"/>
      <c r="M368" s="286" t="s">
        <v>1</v>
      </c>
      <c r="N368" s="287" t="s">
        <v>41</v>
      </c>
      <c r="O368" s="92"/>
      <c r="P368" s="241">
        <f>O368*H368</f>
        <v>0</v>
      </c>
      <c r="Q368" s="241">
        <v>0</v>
      </c>
      <c r="R368" s="241">
        <f>Q368*H368</f>
        <v>0</v>
      </c>
      <c r="S368" s="241">
        <v>0</v>
      </c>
      <c r="T368" s="24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3" t="s">
        <v>225</v>
      </c>
      <c r="AT368" s="243" t="s">
        <v>212</v>
      </c>
      <c r="AU368" s="243" t="s">
        <v>145</v>
      </c>
      <c r="AY368" s="17" t="s">
        <v>136</v>
      </c>
      <c r="BE368" s="244">
        <f>IF(N368="základní",J368,0)</f>
        <v>0</v>
      </c>
      <c r="BF368" s="244">
        <f>IF(N368="snížená",J368,0)</f>
        <v>0</v>
      </c>
      <c r="BG368" s="244">
        <f>IF(N368="zákl. přenesená",J368,0)</f>
        <v>0</v>
      </c>
      <c r="BH368" s="244">
        <f>IF(N368="sníž. přenesená",J368,0)</f>
        <v>0</v>
      </c>
      <c r="BI368" s="244">
        <f>IF(N368="nulová",J368,0)</f>
        <v>0</v>
      </c>
      <c r="BJ368" s="17" t="s">
        <v>146</v>
      </c>
      <c r="BK368" s="244">
        <f>ROUND(I368*H368,2)</f>
        <v>0</v>
      </c>
      <c r="BL368" s="17" t="s">
        <v>189</v>
      </c>
      <c r="BM368" s="243" t="s">
        <v>680</v>
      </c>
    </row>
    <row r="369" s="2" customFormat="1" ht="21.75" customHeight="1">
      <c r="A369" s="38"/>
      <c r="B369" s="39"/>
      <c r="C369" s="232" t="s">
        <v>434</v>
      </c>
      <c r="D369" s="232" t="s">
        <v>139</v>
      </c>
      <c r="E369" s="233" t="s">
        <v>681</v>
      </c>
      <c r="F369" s="234" t="s">
        <v>682</v>
      </c>
      <c r="G369" s="235" t="s">
        <v>201</v>
      </c>
      <c r="H369" s="236">
        <v>30</v>
      </c>
      <c r="I369" s="237"/>
      <c r="J369" s="238">
        <f>ROUND(I369*H369,2)</f>
        <v>0</v>
      </c>
      <c r="K369" s="234" t="s">
        <v>143</v>
      </c>
      <c r="L369" s="44"/>
      <c r="M369" s="239" t="s">
        <v>1</v>
      </c>
      <c r="N369" s="240" t="s">
        <v>41</v>
      </c>
      <c r="O369" s="92"/>
      <c r="P369" s="241">
        <f>O369*H369</f>
        <v>0</v>
      </c>
      <c r="Q369" s="241">
        <v>0</v>
      </c>
      <c r="R369" s="241">
        <f>Q369*H369</f>
        <v>0</v>
      </c>
      <c r="S369" s="241">
        <v>0</v>
      </c>
      <c r="T369" s="24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3" t="s">
        <v>189</v>
      </c>
      <c r="AT369" s="243" t="s">
        <v>139</v>
      </c>
      <c r="AU369" s="243" t="s">
        <v>145</v>
      </c>
      <c r="AY369" s="17" t="s">
        <v>136</v>
      </c>
      <c r="BE369" s="244">
        <f>IF(N369="základní",J369,0)</f>
        <v>0</v>
      </c>
      <c r="BF369" s="244">
        <f>IF(N369="snížená",J369,0)</f>
        <v>0</v>
      </c>
      <c r="BG369" s="244">
        <f>IF(N369="zákl. přenesená",J369,0)</f>
        <v>0</v>
      </c>
      <c r="BH369" s="244">
        <f>IF(N369="sníž. přenesená",J369,0)</f>
        <v>0</v>
      </c>
      <c r="BI369" s="244">
        <f>IF(N369="nulová",J369,0)</f>
        <v>0</v>
      </c>
      <c r="BJ369" s="17" t="s">
        <v>146</v>
      </c>
      <c r="BK369" s="244">
        <f>ROUND(I369*H369,2)</f>
        <v>0</v>
      </c>
      <c r="BL369" s="17" t="s">
        <v>189</v>
      </c>
      <c r="BM369" s="243" t="s">
        <v>683</v>
      </c>
    </row>
    <row r="370" s="2" customFormat="1" ht="16.5" customHeight="1">
      <c r="A370" s="38"/>
      <c r="B370" s="39"/>
      <c r="C370" s="278" t="s">
        <v>684</v>
      </c>
      <c r="D370" s="278" t="s">
        <v>212</v>
      </c>
      <c r="E370" s="279" t="s">
        <v>685</v>
      </c>
      <c r="F370" s="280" t="s">
        <v>686</v>
      </c>
      <c r="G370" s="281" t="s">
        <v>201</v>
      </c>
      <c r="H370" s="282">
        <v>24</v>
      </c>
      <c r="I370" s="283"/>
      <c r="J370" s="284">
        <f>ROUND(I370*H370,2)</f>
        <v>0</v>
      </c>
      <c r="K370" s="280" t="s">
        <v>143</v>
      </c>
      <c r="L370" s="285"/>
      <c r="M370" s="286" t="s">
        <v>1</v>
      </c>
      <c r="N370" s="287" t="s">
        <v>41</v>
      </c>
      <c r="O370" s="92"/>
      <c r="P370" s="241">
        <f>O370*H370</f>
        <v>0</v>
      </c>
      <c r="Q370" s="241">
        <v>5.0000000000000002E-05</v>
      </c>
      <c r="R370" s="241">
        <f>Q370*H370</f>
        <v>0.0012000000000000001</v>
      </c>
      <c r="S370" s="241">
        <v>0</v>
      </c>
      <c r="T370" s="24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3" t="s">
        <v>225</v>
      </c>
      <c r="AT370" s="243" t="s">
        <v>212</v>
      </c>
      <c r="AU370" s="243" t="s">
        <v>145</v>
      </c>
      <c r="AY370" s="17" t="s">
        <v>136</v>
      </c>
      <c r="BE370" s="244">
        <f>IF(N370="základní",J370,0)</f>
        <v>0</v>
      </c>
      <c r="BF370" s="244">
        <f>IF(N370="snížená",J370,0)</f>
        <v>0</v>
      </c>
      <c r="BG370" s="244">
        <f>IF(N370="zákl. přenesená",J370,0)</f>
        <v>0</v>
      </c>
      <c r="BH370" s="244">
        <f>IF(N370="sníž. přenesená",J370,0)</f>
        <v>0</v>
      </c>
      <c r="BI370" s="244">
        <f>IF(N370="nulová",J370,0)</f>
        <v>0</v>
      </c>
      <c r="BJ370" s="17" t="s">
        <v>146</v>
      </c>
      <c r="BK370" s="244">
        <f>ROUND(I370*H370,2)</f>
        <v>0</v>
      </c>
      <c r="BL370" s="17" t="s">
        <v>189</v>
      </c>
      <c r="BM370" s="243" t="s">
        <v>687</v>
      </c>
    </row>
    <row r="371" s="2" customFormat="1" ht="16.5" customHeight="1">
      <c r="A371" s="38"/>
      <c r="B371" s="39"/>
      <c r="C371" s="278" t="s">
        <v>438</v>
      </c>
      <c r="D371" s="278" t="s">
        <v>212</v>
      </c>
      <c r="E371" s="279" t="s">
        <v>688</v>
      </c>
      <c r="F371" s="280" t="s">
        <v>689</v>
      </c>
      <c r="G371" s="281" t="s">
        <v>201</v>
      </c>
      <c r="H371" s="282">
        <v>12</v>
      </c>
      <c r="I371" s="283"/>
      <c r="J371" s="284">
        <f>ROUND(I371*H371,2)</f>
        <v>0</v>
      </c>
      <c r="K371" s="280" t="s">
        <v>143</v>
      </c>
      <c r="L371" s="285"/>
      <c r="M371" s="286" t="s">
        <v>1</v>
      </c>
      <c r="N371" s="287" t="s">
        <v>41</v>
      </c>
      <c r="O371" s="92"/>
      <c r="P371" s="241">
        <f>O371*H371</f>
        <v>0</v>
      </c>
      <c r="Q371" s="241">
        <v>8.0000000000000007E-05</v>
      </c>
      <c r="R371" s="241">
        <f>Q371*H371</f>
        <v>0.00096000000000000013</v>
      </c>
      <c r="S371" s="241">
        <v>0</v>
      </c>
      <c r="T371" s="24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3" t="s">
        <v>225</v>
      </c>
      <c r="AT371" s="243" t="s">
        <v>212</v>
      </c>
      <c r="AU371" s="243" t="s">
        <v>145</v>
      </c>
      <c r="AY371" s="17" t="s">
        <v>136</v>
      </c>
      <c r="BE371" s="244">
        <f>IF(N371="základní",J371,0)</f>
        <v>0</v>
      </c>
      <c r="BF371" s="244">
        <f>IF(N371="snížená",J371,0)</f>
        <v>0</v>
      </c>
      <c r="BG371" s="244">
        <f>IF(N371="zákl. přenesená",J371,0)</f>
        <v>0</v>
      </c>
      <c r="BH371" s="244">
        <f>IF(N371="sníž. přenesená",J371,0)</f>
        <v>0</v>
      </c>
      <c r="BI371" s="244">
        <f>IF(N371="nulová",J371,0)</f>
        <v>0</v>
      </c>
      <c r="BJ371" s="17" t="s">
        <v>146</v>
      </c>
      <c r="BK371" s="244">
        <f>ROUND(I371*H371,2)</f>
        <v>0</v>
      </c>
      <c r="BL371" s="17" t="s">
        <v>189</v>
      </c>
      <c r="BM371" s="243" t="s">
        <v>690</v>
      </c>
    </row>
    <row r="372" s="2" customFormat="1" ht="21.75" customHeight="1">
      <c r="A372" s="38"/>
      <c r="B372" s="39"/>
      <c r="C372" s="232" t="s">
        <v>691</v>
      </c>
      <c r="D372" s="232" t="s">
        <v>139</v>
      </c>
      <c r="E372" s="233" t="s">
        <v>692</v>
      </c>
      <c r="F372" s="234" t="s">
        <v>693</v>
      </c>
      <c r="G372" s="235" t="s">
        <v>201</v>
      </c>
      <c r="H372" s="236">
        <v>310</v>
      </c>
      <c r="I372" s="237"/>
      <c r="J372" s="238">
        <f>ROUND(I372*H372,2)</f>
        <v>0</v>
      </c>
      <c r="K372" s="234" t="s">
        <v>143</v>
      </c>
      <c r="L372" s="44"/>
      <c r="M372" s="239" t="s">
        <v>1</v>
      </c>
      <c r="N372" s="240" t="s">
        <v>41</v>
      </c>
      <c r="O372" s="92"/>
      <c r="P372" s="241">
        <f>O372*H372</f>
        <v>0</v>
      </c>
      <c r="Q372" s="241">
        <v>0</v>
      </c>
      <c r="R372" s="241">
        <f>Q372*H372</f>
        <v>0</v>
      </c>
      <c r="S372" s="241">
        <v>0</v>
      </c>
      <c r="T372" s="24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3" t="s">
        <v>189</v>
      </c>
      <c r="AT372" s="243" t="s">
        <v>139</v>
      </c>
      <c r="AU372" s="243" t="s">
        <v>145</v>
      </c>
      <c r="AY372" s="17" t="s">
        <v>136</v>
      </c>
      <c r="BE372" s="244">
        <f>IF(N372="základní",J372,0)</f>
        <v>0</v>
      </c>
      <c r="BF372" s="244">
        <f>IF(N372="snížená",J372,0)</f>
        <v>0</v>
      </c>
      <c r="BG372" s="244">
        <f>IF(N372="zákl. přenesená",J372,0)</f>
        <v>0</v>
      </c>
      <c r="BH372" s="244">
        <f>IF(N372="sníž. přenesená",J372,0)</f>
        <v>0</v>
      </c>
      <c r="BI372" s="244">
        <f>IF(N372="nulová",J372,0)</f>
        <v>0</v>
      </c>
      <c r="BJ372" s="17" t="s">
        <v>146</v>
      </c>
      <c r="BK372" s="244">
        <f>ROUND(I372*H372,2)</f>
        <v>0</v>
      </c>
      <c r="BL372" s="17" t="s">
        <v>189</v>
      </c>
      <c r="BM372" s="243" t="s">
        <v>694</v>
      </c>
    </row>
    <row r="373" s="2" customFormat="1" ht="16.5" customHeight="1">
      <c r="A373" s="38"/>
      <c r="B373" s="39"/>
      <c r="C373" s="278" t="s">
        <v>441</v>
      </c>
      <c r="D373" s="278" t="s">
        <v>212</v>
      </c>
      <c r="E373" s="279" t="s">
        <v>695</v>
      </c>
      <c r="F373" s="280" t="s">
        <v>696</v>
      </c>
      <c r="G373" s="281" t="s">
        <v>201</v>
      </c>
      <c r="H373" s="282">
        <v>310</v>
      </c>
      <c r="I373" s="283"/>
      <c r="J373" s="284">
        <f>ROUND(I373*H373,2)</f>
        <v>0</v>
      </c>
      <c r="K373" s="280" t="s">
        <v>143</v>
      </c>
      <c r="L373" s="285"/>
      <c r="M373" s="286" t="s">
        <v>1</v>
      </c>
      <c r="N373" s="287" t="s">
        <v>41</v>
      </c>
      <c r="O373" s="92"/>
      <c r="P373" s="241">
        <f>O373*H373</f>
        <v>0</v>
      </c>
      <c r="Q373" s="241">
        <v>0</v>
      </c>
      <c r="R373" s="241">
        <f>Q373*H373</f>
        <v>0</v>
      </c>
      <c r="S373" s="241">
        <v>0</v>
      </c>
      <c r="T373" s="24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3" t="s">
        <v>225</v>
      </c>
      <c r="AT373" s="243" t="s">
        <v>212</v>
      </c>
      <c r="AU373" s="243" t="s">
        <v>145</v>
      </c>
      <c r="AY373" s="17" t="s">
        <v>136</v>
      </c>
      <c r="BE373" s="244">
        <f>IF(N373="základní",J373,0)</f>
        <v>0</v>
      </c>
      <c r="BF373" s="244">
        <f>IF(N373="snížená",J373,0)</f>
        <v>0</v>
      </c>
      <c r="BG373" s="244">
        <f>IF(N373="zákl. přenesená",J373,0)</f>
        <v>0</v>
      </c>
      <c r="BH373" s="244">
        <f>IF(N373="sníž. přenesená",J373,0)</f>
        <v>0</v>
      </c>
      <c r="BI373" s="244">
        <f>IF(N373="nulová",J373,0)</f>
        <v>0</v>
      </c>
      <c r="BJ373" s="17" t="s">
        <v>146</v>
      </c>
      <c r="BK373" s="244">
        <f>ROUND(I373*H373,2)</f>
        <v>0</v>
      </c>
      <c r="BL373" s="17" t="s">
        <v>189</v>
      </c>
      <c r="BM373" s="243" t="s">
        <v>697</v>
      </c>
    </row>
    <row r="374" s="13" customFormat="1">
      <c r="A374" s="13"/>
      <c r="B374" s="245"/>
      <c r="C374" s="246"/>
      <c r="D374" s="247" t="s">
        <v>156</v>
      </c>
      <c r="E374" s="248" t="s">
        <v>1</v>
      </c>
      <c r="F374" s="249" t="s">
        <v>698</v>
      </c>
      <c r="G374" s="246"/>
      <c r="H374" s="250">
        <v>310</v>
      </c>
      <c r="I374" s="251"/>
      <c r="J374" s="246"/>
      <c r="K374" s="246"/>
      <c r="L374" s="252"/>
      <c r="M374" s="253"/>
      <c r="N374" s="254"/>
      <c r="O374" s="254"/>
      <c r="P374" s="254"/>
      <c r="Q374" s="254"/>
      <c r="R374" s="254"/>
      <c r="S374" s="254"/>
      <c r="T374" s="25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6" t="s">
        <v>156</v>
      </c>
      <c r="AU374" s="256" t="s">
        <v>145</v>
      </c>
      <c r="AV374" s="13" t="s">
        <v>145</v>
      </c>
      <c r="AW374" s="13" t="s">
        <v>30</v>
      </c>
      <c r="AX374" s="13" t="s">
        <v>73</v>
      </c>
      <c r="AY374" s="256" t="s">
        <v>136</v>
      </c>
    </row>
    <row r="375" s="14" customFormat="1">
      <c r="A375" s="14"/>
      <c r="B375" s="257"/>
      <c r="C375" s="258"/>
      <c r="D375" s="247" t="s">
        <v>156</v>
      </c>
      <c r="E375" s="259" t="s">
        <v>1</v>
      </c>
      <c r="F375" s="260" t="s">
        <v>159</v>
      </c>
      <c r="G375" s="258"/>
      <c r="H375" s="261">
        <v>310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156</v>
      </c>
      <c r="AU375" s="267" t="s">
        <v>145</v>
      </c>
      <c r="AV375" s="14" t="s">
        <v>144</v>
      </c>
      <c r="AW375" s="14" t="s">
        <v>30</v>
      </c>
      <c r="AX375" s="14" t="s">
        <v>79</v>
      </c>
      <c r="AY375" s="267" t="s">
        <v>136</v>
      </c>
    </row>
    <row r="376" s="2" customFormat="1" ht="21.75" customHeight="1">
      <c r="A376" s="38"/>
      <c r="B376" s="39"/>
      <c r="C376" s="232" t="s">
        <v>699</v>
      </c>
      <c r="D376" s="232" t="s">
        <v>139</v>
      </c>
      <c r="E376" s="233" t="s">
        <v>700</v>
      </c>
      <c r="F376" s="234" t="s">
        <v>701</v>
      </c>
      <c r="G376" s="235" t="s">
        <v>201</v>
      </c>
      <c r="H376" s="236">
        <v>305</v>
      </c>
      <c r="I376" s="237"/>
      <c r="J376" s="238">
        <f>ROUND(I376*H376,2)</f>
        <v>0</v>
      </c>
      <c r="K376" s="234" t="s">
        <v>143</v>
      </c>
      <c r="L376" s="44"/>
      <c r="M376" s="239" t="s">
        <v>1</v>
      </c>
      <c r="N376" s="240" t="s">
        <v>41</v>
      </c>
      <c r="O376" s="92"/>
      <c r="P376" s="241">
        <f>O376*H376</f>
        <v>0</v>
      </c>
      <c r="Q376" s="241">
        <v>0</v>
      </c>
      <c r="R376" s="241">
        <f>Q376*H376</f>
        <v>0</v>
      </c>
      <c r="S376" s="241">
        <v>0</v>
      </c>
      <c r="T376" s="24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3" t="s">
        <v>189</v>
      </c>
      <c r="AT376" s="243" t="s">
        <v>139</v>
      </c>
      <c r="AU376" s="243" t="s">
        <v>145</v>
      </c>
      <c r="AY376" s="17" t="s">
        <v>136</v>
      </c>
      <c r="BE376" s="244">
        <f>IF(N376="základní",J376,0)</f>
        <v>0</v>
      </c>
      <c r="BF376" s="244">
        <f>IF(N376="snížená",J376,0)</f>
        <v>0</v>
      </c>
      <c r="BG376" s="244">
        <f>IF(N376="zákl. přenesená",J376,0)</f>
        <v>0</v>
      </c>
      <c r="BH376" s="244">
        <f>IF(N376="sníž. přenesená",J376,0)</f>
        <v>0</v>
      </c>
      <c r="BI376" s="244">
        <f>IF(N376="nulová",J376,0)</f>
        <v>0</v>
      </c>
      <c r="BJ376" s="17" t="s">
        <v>146</v>
      </c>
      <c r="BK376" s="244">
        <f>ROUND(I376*H376,2)</f>
        <v>0</v>
      </c>
      <c r="BL376" s="17" t="s">
        <v>189</v>
      </c>
      <c r="BM376" s="243" t="s">
        <v>702</v>
      </c>
    </row>
    <row r="377" s="2" customFormat="1" ht="16.5" customHeight="1">
      <c r="A377" s="38"/>
      <c r="B377" s="39"/>
      <c r="C377" s="278" t="s">
        <v>445</v>
      </c>
      <c r="D377" s="278" t="s">
        <v>212</v>
      </c>
      <c r="E377" s="279" t="s">
        <v>703</v>
      </c>
      <c r="F377" s="280" t="s">
        <v>704</v>
      </c>
      <c r="G377" s="281" t="s">
        <v>201</v>
      </c>
      <c r="H377" s="282">
        <v>305</v>
      </c>
      <c r="I377" s="283"/>
      <c r="J377" s="284">
        <f>ROUND(I377*H377,2)</f>
        <v>0</v>
      </c>
      <c r="K377" s="280" t="s">
        <v>143</v>
      </c>
      <c r="L377" s="285"/>
      <c r="M377" s="286" t="s">
        <v>1</v>
      </c>
      <c r="N377" s="287" t="s">
        <v>41</v>
      </c>
      <c r="O377" s="92"/>
      <c r="P377" s="241">
        <f>O377*H377</f>
        <v>0</v>
      </c>
      <c r="Q377" s="241">
        <v>0</v>
      </c>
      <c r="R377" s="241">
        <f>Q377*H377</f>
        <v>0</v>
      </c>
      <c r="S377" s="241">
        <v>0</v>
      </c>
      <c r="T377" s="24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3" t="s">
        <v>225</v>
      </c>
      <c r="AT377" s="243" t="s">
        <v>212</v>
      </c>
      <c r="AU377" s="243" t="s">
        <v>145</v>
      </c>
      <c r="AY377" s="17" t="s">
        <v>136</v>
      </c>
      <c r="BE377" s="244">
        <f>IF(N377="základní",J377,0)</f>
        <v>0</v>
      </c>
      <c r="BF377" s="244">
        <f>IF(N377="snížená",J377,0)</f>
        <v>0</v>
      </c>
      <c r="BG377" s="244">
        <f>IF(N377="zákl. přenesená",J377,0)</f>
        <v>0</v>
      </c>
      <c r="BH377" s="244">
        <f>IF(N377="sníž. přenesená",J377,0)</f>
        <v>0</v>
      </c>
      <c r="BI377" s="244">
        <f>IF(N377="nulová",J377,0)</f>
        <v>0</v>
      </c>
      <c r="BJ377" s="17" t="s">
        <v>146</v>
      </c>
      <c r="BK377" s="244">
        <f>ROUND(I377*H377,2)</f>
        <v>0</v>
      </c>
      <c r="BL377" s="17" t="s">
        <v>189</v>
      </c>
      <c r="BM377" s="243" t="s">
        <v>705</v>
      </c>
    </row>
    <row r="378" s="13" customFormat="1">
      <c r="A378" s="13"/>
      <c r="B378" s="245"/>
      <c r="C378" s="246"/>
      <c r="D378" s="247" t="s">
        <v>156</v>
      </c>
      <c r="E378" s="248" t="s">
        <v>1</v>
      </c>
      <c r="F378" s="249" t="s">
        <v>706</v>
      </c>
      <c r="G378" s="246"/>
      <c r="H378" s="250">
        <v>305</v>
      </c>
      <c r="I378" s="251"/>
      <c r="J378" s="246"/>
      <c r="K378" s="246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156</v>
      </c>
      <c r="AU378" s="256" t="s">
        <v>145</v>
      </c>
      <c r="AV378" s="13" t="s">
        <v>145</v>
      </c>
      <c r="AW378" s="13" t="s">
        <v>30</v>
      </c>
      <c r="AX378" s="13" t="s">
        <v>73</v>
      </c>
      <c r="AY378" s="256" t="s">
        <v>136</v>
      </c>
    </row>
    <row r="379" s="14" customFormat="1">
      <c r="A379" s="14"/>
      <c r="B379" s="257"/>
      <c r="C379" s="258"/>
      <c r="D379" s="247" t="s">
        <v>156</v>
      </c>
      <c r="E379" s="259" t="s">
        <v>1</v>
      </c>
      <c r="F379" s="260" t="s">
        <v>159</v>
      </c>
      <c r="G379" s="258"/>
      <c r="H379" s="261">
        <v>305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156</v>
      </c>
      <c r="AU379" s="267" t="s">
        <v>145</v>
      </c>
      <c r="AV379" s="14" t="s">
        <v>144</v>
      </c>
      <c r="AW379" s="14" t="s">
        <v>30</v>
      </c>
      <c r="AX379" s="14" t="s">
        <v>79</v>
      </c>
      <c r="AY379" s="267" t="s">
        <v>136</v>
      </c>
    </row>
    <row r="380" s="2" customFormat="1" ht="21.75" customHeight="1">
      <c r="A380" s="38"/>
      <c r="B380" s="39"/>
      <c r="C380" s="232" t="s">
        <v>707</v>
      </c>
      <c r="D380" s="232" t="s">
        <v>139</v>
      </c>
      <c r="E380" s="233" t="s">
        <v>708</v>
      </c>
      <c r="F380" s="234" t="s">
        <v>709</v>
      </c>
      <c r="G380" s="235" t="s">
        <v>201</v>
      </c>
      <c r="H380" s="236">
        <v>55</v>
      </c>
      <c r="I380" s="237"/>
      <c r="J380" s="238">
        <f>ROUND(I380*H380,2)</f>
        <v>0</v>
      </c>
      <c r="K380" s="234" t="s">
        <v>143</v>
      </c>
      <c r="L380" s="44"/>
      <c r="M380" s="239" t="s">
        <v>1</v>
      </c>
      <c r="N380" s="240" t="s">
        <v>41</v>
      </c>
      <c r="O380" s="92"/>
      <c r="P380" s="241">
        <f>O380*H380</f>
        <v>0</v>
      </c>
      <c r="Q380" s="241">
        <v>0</v>
      </c>
      <c r="R380" s="241">
        <f>Q380*H380</f>
        <v>0</v>
      </c>
      <c r="S380" s="241">
        <v>0</v>
      </c>
      <c r="T380" s="24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3" t="s">
        <v>189</v>
      </c>
      <c r="AT380" s="243" t="s">
        <v>139</v>
      </c>
      <c r="AU380" s="243" t="s">
        <v>145</v>
      </c>
      <c r="AY380" s="17" t="s">
        <v>136</v>
      </c>
      <c r="BE380" s="244">
        <f>IF(N380="základní",J380,0)</f>
        <v>0</v>
      </c>
      <c r="BF380" s="244">
        <f>IF(N380="snížená",J380,0)</f>
        <v>0</v>
      </c>
      <c r="BG380" s="244">
        <f>IF(N380="zákl. přenesená",J380,0)</f>
        <v>0</v>
      </c>
      <c r="BH380" s="244">
        <f>IF(N380="sníž. přenesená",J380,0)</f>
        <v>0</v>
      </c>
      <c r="BI380" s="244">
        <f>IF(N380="nulová",J380,0)</f>
        <v>0</v>
      </c>
      <c r="BJ380" s="17" t="s">
        <v>146</v>
      </c>
      <c r="BK380" s="244">
        <f>ROUND(I380*H380,2)</f>
        <v>0</v>
      </c>
      <c r="BL380" s="17" t="s">
        <v>189</v>
      </c>
      <c r="BM380" s="243" t="s">
        <v>710</v>
      </c>
    </row>
    <row r="381" s="2" customFormat="1" ht="16.5" customHeight="1">
      <c r="A381" s="38"/>
      <c r="B381" s="39"/>
      <c r="C381" s="278" t="s">
        <v>448</v>
      </c>
      <c r="D381" s="278" t="s">
        <v>212</v>
      </c>
      <c r="E381" s="279" t="s">
        <v>711</v>
      </c>
      <c r="F381" s="280" t="s">
        <v>712</v>
      </c>
      <c r="G381" s="281" t="s">
        <v>201</v>
      </c>
      <c r="H381" s="282">
        <v>55</v>
      </c>
      <c r="I381" s="283"/>
      <c r="J381" s="284">
        <f>ROUND(I381*H381,2)</f>
        <v>0</v>
      </c>
      <c r="K381" s="280" t="s">
        <v>143</v>
      </c>
      <c r="L381" s="285"/>
      <c r="M381" s="286" t="s">
        <v>1</v>
      </c>
      <c r="N381" s="287" t="s">
        <v>41</v>
      </c>
      <c r="O381" s="92"/>
      <c r="P381" s="241">
        <f>O381*H381</f>
        <v>0</v>
      </c>
      <c r="Q381" s="241">
        <v>0</v>
      </c>
      <c r="R381" s="241">
        <f>Q381*H381</f>
        <v>0</v>
      </c>
      <c r="S381" s="241">
        <v>0</v>
      </c>
      <c r="T381" s="24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3" t="s">
        <v>225</v>
      </c>
      <c r="AT381" s="243" t="s">
        <v>212</v>
      </c>
      <c r="AU381" s="243" t="s">
        <v>145</v>
      </c>
      <c r="AY381" s="17" t="s">
        <v>136</v>
      </c>
      <c r="BE381" s="244">
        <f>IF(N381="základní",J381,0)</f>
        <v>0</v>
      </c>
      <c r="BF381" s="244">
        <f>IF(N381="snížená",J381,0)</f>
        <v>0</v>
      </c>
      <c r="BG381" s="244">
        <f>IF(N381="zákl. přenesená",J381,0)</f>
        <v>0</v>
      </c>
      <c r="BH381" s="244">
        <f>IF(N381="sníž. přenesená",J381,0)</f>
        <v>0</v>
      </c>
      <c r="BI381" s="244">
        <f>IF(N381="nulová",J381,0)</f>
        <v>0</v>
      </c>
      <c r="BJ381" s="17" t="s">
        <v>146</v>
      </c>
      <c r="BK381" s="244">
        <f>ROUND(I381*H381,2)</f>
        <v>0</v>
      </c>
      <c r="BL381" s="17" t="s">
        <v>189</v>
      </c>
      <c r="BM381" s="243" t="s">
        <v>713</v>
      </c>
    </row>
    <row r="382" s="13" customFormat="1">
      <c r="A382" s="13"/>
      <c r="B382" s="245"/>
      <c r="C382" s="246"/>
      <c r="D382" s="247" t="s">
        <v>156</v>
      </c>
      <c r="E382" s="248" t="s">
        <v>1</v>
      </c>
      <c r="F382" s="249" t="s">
        <v>391</v>
      </c>
      <c r="G382" s="246"/>
      <c r="H382" s="250">
        <v>55</v>
      </c>
      <c r="I382" s="251"/>
      <c r="J382" s="246"/>
      <c r="K382" s="246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156</v>
      </c>
      <c r="AU382" s="256" t="s">
        <v>145</v>
      </c>
      <c r="AV382" s="13" t="s">
        <v>145</v>
      </c>
      <c r="AW382" s="13" t="s">
        <v>30</v>
      </c>
      <c r="AX382" s="13" t="s">
        <v>73</v>
      </c>
      <c r="AY382" s="256" t="s">
        <v>136</v>
      </c>
    </row>
    <row r="383" s="14" customFormat="1">
      <c r="A383" s="14"/>
      <c r="B383" s="257"/>
      <c r="C383" s="258"/>
      <c r="D383" s="247" t="s">
        <v>156</v>
      </c>
      <c r="E383" s="259" t="s">
        <v>1</v>
      </c>
      <c r="F383" s="260" t="s">
        <v>159</v>
      </c>
      <c r="G383" s="258"/>
      <c r="H383" s="261">
        <v>55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156</v>
      </c>
      <c r="AU383" s="267" t="s">
        <v>145</v>
      </c>
      <c r="AV383" s="14" t="s">
        <v>144</v>
      </c>
      <c r="AW383" s="14" t="s">
        <v>30</v>
      </c>
      <c r="AX383" s="14" t="s">
        <v>79</v>
      </c>
      <c r="AY383" s="267" t="s">
        <v>136</v>
      </c>
    </row>
    <row r="384" s="2" customFormat="1" ht="21.75" customHeight="1">
      <c r="A384" s="38"/>
      <c r="B384" s="39"/>
      <c r="C384" s="232" t="s">
        <v>714</v>
      </c>
      <c r="D384" s="232" t="s">
        <v>139</v>
      </c>
      <c r="E384" s="233" t="s">
        <v>715</v>
      </c>
      <c r="F384" s="234" t="s">
        <v>716</v>
      </c>
      <c r="G384" s="235" t="s">
        <v>201</v>
      </c>
      <c r="H384" s="236">
        <v>20</v>
      </c>
      <c r="I384" s="237"/>
      <c r="J384" s="238">
        <f>ROUND(I384*H384,2)</f>
        <v>0</v>
      </c>
      <c r="K384" s="234" t="s">
        <v>143</v>
      </c>
      <c r="L384" s="44"/>
      <c r="M384" s="239" t="s">
        <v>1</v>
      </c>
      <c r="N384" s="240" t="s">
        <v>41</v>
      </c>
      <c r="O384" s="92"/>
      <c r="P384" s="241">
        <f>O384*H384</f>
        <v>0</v>
      </c>
      <c r="Q384" s="241">
        <v>0</v>
      </c>
      <c r="R384" s="241">
        <f>Q384*H384</f>
        <v>0</v>
      </c>
      <c r="S384" s="241">
        <v>0</v>
      </c>
      <c r="T384" s="24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3" t="s">
        <v>189</v>
      </c>
      <c r="AT384" s="243" t="s">
        <v>139</v>
      </c>
      <c r="AU384" s="243" t="s">
        <v>145</v>
      </c>
      <c r="AY384" s="17" t="s">
        <v>136</v>
      </c>
      <c r="BE384" s="244">
        <f>IF(N384="základní",J384,0)</f>
        <v>0</v>
      </c>
      <c r="BF384" s="244">
        <f>IF(N384="snížená",J384,0)</f>
        <v>0</v>
      </c>
      <c r="BG384" s="244">
        <f>IF(N384="zákl. přenesená",J384,0)</f>
        <v>0</v>
      </c>
      <c r="BH384" s="244">
        <f>IF(N384="sníž. přenesená",J384,0)</f>
        <v>0</v>
      </c>
      <c r="BI384" s="244">
        <f>IF(N384="nulová",J384,0)</f>
        <v>0</v>
      </c>
      <c r="BJ384" s="17" t="s">
        <v>146</v>
      </c>
      <c r="BK384" s="244">
        <f>ROUND(I384*H384,2)</f>
        <v>0</v>
      </c>
      <c r="BL384" s="17" t="s">
        <v>189</v>
      </c>
      <c r="BM384" s="243" t="s">
        <v>717</v>
      </c>
    </row>
    <row r="385" s="2" customFormat="1" ht="16.5" customHeight="1">
      <c r="A385" s="38"/>
      <c r="B385" s="39"/>
      <c r="C385" s="278" t="s">
        <v>452</v>
      </c>
      <c r="D385" s="278" t="s">
        <v>212</v>
      </c>
      <c r="E385" s="279" t="s">
        <v>718</v>
      </c>
      <c r="F385" s="280" t="s">
        <v>719</v>
      </c>
      <c r="G385" s="281" t="s">
        <v>201</v>
      </c>
      <c r="H385" s="282">
        <v>20</v>
      </c>
      <c r="I385" s="283"/>
      <c r="J385" s="284">
        <f>ROUND(I385*H385,2)</f>
        <v>0</v>
      </c>
      <c r="K385" s="280" t="s">
        <v>143</v>
      </c>
      <c r="L385" s="285"/>
      <c r="M385" s="286" t="s">
        <v>1</v>
      </c>
      <c r="N385" s="287" t="s">
        <v>41</v>
      </c>
      <c r="O385" s="92"/>
      <c r="P385" s="241">
        <f>O385*H385</f>
        <v>0</v>
      </c>
      <c r="Q385" s="241">
        <v>0</v>
      </c>
      <c r="R385" s="241">
        <f>Q385*H385</f>
        <v>0</v>
      </c>
      <c r="S385" s="241">
        <v>0</v>
      </c>
      <c r="T385" s="24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3" t="s">
        <v>225</v>
      </c>
      <c r="AT385" s="243" t="s">
        <v>212</v>
      </c>
      <c r="AU385" s="243" t="s">
        <v>145</v>
      </c>
      <c r="AY385" s="17" t="s">
        <v>136</v>
      </c>
      <c r="BE385" s="244">
        <f>IF(N385="základní",J385,0)</f>
        <v>0</v>
      </c>
      <c r="BF385" s="244">
        <f>IF(N385="snížená",J385,0)</f>
        <v>0</v>
      </c>
      <c r="BG385" s="244">
        <f>IF(N385="zákl. přenesená",J385,0)</f>
        <v>0</v>
      </c>
      <c r="BH385" s="244">
        <f>IF(N385="sníž. přenesená",J385,0)</f>
        <v>0</v>
      </c>
      <c r="BI385" s="244">
        <f>IF(N385="nulová",J385,0)</f>
        <v>0</v>
      </c>
      <c r="BJ385" s="17" t="s">
        <v>146</v>
      </c>
      <c r="BK385" s="244">
        <f>ROUND(I385*H385,2)</f>
        <v>0</v>
      </c>
      <c r="BL385" s="17" t="s">
        <v>189</v>
      </c>
      <c r="BM385" s="243" t="s">
        <v>720</v>
      </c>
    </row>
    <row r="386" s="13" customFormat="1">
      <c r="A386" s="13"/>
      <c r="B386" s="245"/>
      <c r="C386" s="246"/>
      <c r="D386" s="247" t="s">
        <v>156</v>
      </c>
      <c r="E386" s="248" t="s">
        <v>1</v>
      </c>
      <c r="F386" s="249" t="s">
        <v>197</v>
      </c>
      <c r="G386" s="246"/>
      <c r="H386" s="250">
        <v>20</v>
      </c>
      <c r="I386" s="251"/>
      <c r="J386" s="246"/>
      <c r="K386" s="246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156</v>
      </c>
      <c r="AU386" s="256" t="s">
        <v>145</v>
      </c>
      <c r="AV386" s="13" t="s">
        <v>145</v>
      </c>
      <c r="AW386" s="13" t="s">
        <v>30</v>
      </c>
      <c r="AX386" s="13" t="s">
        <v>73</v>
      </c>
      <c r="AY386" s="256" t="s">
        <v>136</v>
      </c>
    </row>
    <row r="387" s="14" customFormat="1">
      <c r="A387" s="14"/>
      <c r="B387" s="257"/>
      <c r="C387" s="258"/>
      <c r="D387" s="247" t="s">
        <v>156</v>
      </c>
      <c r="E387" s="259" t="s">
        <v>1</v>
      </c>
      <c r="F387" s="260" t="s">
        <v>159</v>
      </c>
      <c r="G387" s="258"/>
      <c r="H387" s="261">
        <v>20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156</v>
      </c>
      <c r="AU387" s="267" t="s">
        <v>145</v>
      </c>
      <c r="AV387" s="14" t="s">
        <v>144</v>
      </c>
      <c r="AW387" s="14" t="s">
        <v>30</v>
      </c>
      <c r="AX387" s="14" t="s">
        <v>79</v>
      </c>
      <c r="AY387" s="267" t="s">
        <v>136</v>
      </c>
    </row>
    <row r="388" s="2" customFormat="1" ht="21.75" customHeight="1">
      <c r="A388" s="38"/>
      <c r="B388" s="39"/>
      <c r="C388" s="232" t="s">
        <v>721</v>
      </c>
      <c r="D388" s="232" t="s">
        <v>139</v>
      </c>
      <c r="E388" s="233" t="s">
        <v>722</v>
      </c>
      <c r="F388" s="234" t="s">
        <v>723</v>
      </c>
      <c r="G388" s="235" t="s">
        <v>201</v>
      </c>
      <c r="H388" s="236">
        <v>25</v>
      </c>
      <c r="I388" s="237"/>
      <c r="J388" s="238">
        <f>ROUND(I388*H388,2)</f>
        <v>0</v>
      </c>
      <c r="K388" s="234" t="s">
        <v>143</v>
      </c>
      <c r="L388" s="44"/>
      <c r="M388" s="239" t="s">
        <v>1</v>
      </c>
      <c r="N388" s="240" t="s">
        <v>41</v>
      </c>
      <c r="O388" s="92"/>
      <c r="P388" s="241">
        <f>O388*H388</f>
        <v>0</v>
      </c>
      <c r="Q388" s="241">
        <v>0</v>
      </c>
      <c r="R388" s="241">
        <f>Q388*H388</f>
        <v>0</v>
      </c>
      <c r="S388" s="241">
        <v>0</v>
      </c>
      <c r="T388" s="24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3" t="s">
        <v>189</v>
      </c>
      <c r="AT388" s="243" t="s">
        <v>139</v>
      </c>
      <c r="AU388" s="243" t="s">
        <v>145</v>
      </c>
      <c r="AY388" s="17" t="s">
        <v>136</v>
      </c>
      <c r="BE388" s="244">
        <f>IF(N388="základní",J388,0)</f>
        <v>0</v>
      </c>
      <c r="BF388" s="244">
        <f>IF(N388="snížená",J388,0)</f>
        <v>0</v>
      </c>
      <c r="BG388" s="244">
        <f>IF(N388="zákl. přenesená",J388,0)</f>
        <v>0</v>
      </c>
      <c r="BH388" s="244">
        <f>IF(N388="sníž. přenesená",J388,0)</f>
        <v>0</v>
      </c>
      <c r="BI388" s="244">
        <f>IF(N388="nulová",J388,0)</f>
        <v>0</v>
      </c>
      <c r="BJ388" s="17" t="s">
        <v>146</v>
      </c>
      <c r="BK388" s="244">
        <f>ROUND(I388*H388,2)</f>
        <v>0</v>
      </c>
      <c r="BL388" s="17" t="s">
        <v>189</v>
      </c>
      <c r="BM388" s="243" t="s">
        <v>724</v>
      </c>
    </row>
    <row r="389" s="2" customFormat="1" ht="16.5" customHeight="1">
      <c r="A389" s="38"/>
      <c r="B389" s="39"/>
      <c r="C389" s="278" t="s">
        <v>455</v>
      </c>
      <c r="D389" s="278" t="s">
        <v>212</v>
      </c>
      <c r="E389" s="279" t="s">
        <v>725</v>
      </c>
      <c r="F389" s="280" t="s">
        <v>726</v>
      </c>
      <c r="G389" s="281" t="s">
        <v>201</v>
      </c>
      <c r="H389" s="282">
        <v>25</v>
      </c>
      <c r="I389" s="283"/>
      <c r="J389" s="284">
        <f>ROUND(I389*H389,2)</f>
        <v>0</v>
      </c>
      <c r="K389" s="280" t="s">
        <v>143</v>
      </c>
      <c r="L389" s="285"/>
      <c r="M389" s="286" t="s">
        <v>1</v>
      </c>
      <c r="N389" s="287" t="s">
        <v>41</v>
      </c>
      <c r="O389" s="92"/>
      <c r="P389" s="241">
        <f>O389*H389</f>
        <v>0</v>
      </c>
      <c r="Q389" s="241">
        <v>6.9999999999999994E-05</v>
      </c>
      <c r="R389" s="241">
        <f>Q389*H389</f>
        <v>0.0017499999999999998</v>
      </c>
      <c r="S389" s="241">
        <v>0</v>
      </c>
      <c r="T389" s="24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3" t="s">
        <v>225</v>
      </c>
      <c r="AT389" s="243" t="s">
        <v>212</v>
      </c>
      <c r="AU389" s="243" t="s">
        <v>145</v>
      </c>
      <c r="AY389" s="17" t="s">
        <v>136</v>
      </c>
      <c r="BE389" s="244">
        <f>IF(N389="základní",J389,0)</f>
        <v>0</v>
      </c>
      <c r="BF389" s="244">
        <f>IF(N389="snížená",J389,0)</f>
        <v>0</v>
      </c>
      <c r="BG389" s="244">
        <f>IF(N389="zákl. přenesená",J389,0)</f>
        <v>0</v>
      </c>
      <c r="BH389" s="244">
        <f>IF(N389="sníž. přenesená",J389,0)</f>
        <v>0</v>
      </c>
      <c r="BI389" s="244">
        <f>IF(N389="nulová",J389,0)</f>
        <v>0</v>
      </c>
      <c r="BJ389" s="17" t="s">
        <v>146</v>
      </c>
      <c r="BK389" s="244">
        <f>ROUND(I389*H389,2)</f>
        <v>0</v>
      </c>
      <c r="BL389" s="17" t="s">
        <v>189</v>
      </c>
      <c r="BM389" s="243" t="s">
        <v>727</v>
      </c>
    </row>
    <row r="390" s="13" customFormat="1">
      <c r="A390" s="13"/>
      <c r="B390" s="245"/>
      <c r="C390" s="246"/>
      <c r="D390" s="247" t="s">
        <v>156</v>
      </c>
      <c r="E390" s="248" t="s">
        <v>1</v>
      </c>
      <c r="F390" s="249" t="s">
        <v>264</v>
      </c>
      <c r="G390" s="246"/>
      <c r="H390" s="250">
        <v>25</v>
      </c>
      <c r="I390" s="251"/>
      <c r="J390" s="246"/>
      <c r="K390" s="246"/>
      <c r="L390" s="252"/>
      <c r="M390" s="253"/>
      <c r="N390" s="254"/>
      <c r="O390" s="254"/>
      <c r="P390" s="254"/>
      <c r="Q390" s="254"/>
      <c r="R390" s="254"/>
      <c r="S390" s="254"/>
      <c r="T390" s="25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6" t="s">
        <v>156</v>
      </c>
      <c r="AU390" s="256" t="s">
        <v>145</v>
      </c>
      <c r="AV390" s="13" t="s">
        <v>145</v>
      </c>
      <c r="AW390" s="13" t="s">
        <v>30</v>
      </c>
      <c r="AX390" s="13" t="s">
        <v>73</v>
      </c>
      <c r="AY390" s="256" t="s">
        <v>136</v>
      </c>
    </row>
    <row r="391" s="14" customFormat="1">
      <c r="A391" s="14"/>
      <c r="B391" s="257"/>
      <c r="C391" s="258"/>
      <c r="D391" s="247" t="s">
        <v>156</v>
      </c>
      <c r="E391" s="259" t="s">
        <v>1</v>
      </c>
      <c r="F391" s="260" t="s">
        <v>159</v>
      </c>
      <c r="G391" s="258"/>
      <c r="H391" s="261">
        <v>25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156</v>
      </c>
      <c r="AU391" s="267" t="s">
        <v>145</v>
      </c>
      <c r="AV391" s="14" t="s">
        <v>144</v>
      </c>
      <c r="AW391" s="14" t="s">
        <v>30</v>
      </c>
      <c r="AX391" s="14" t="s">
        <v>79</v>
      </c>
      <c r="AY391" s="267" t="s">
        <v>136</v>
      </c>
    </row>
    <row r="392" s="2" customFormat="1" ht="21.75" customHeight="1">
      <c r="A392" s="38"/>
      <c r="B392" s="39"/>
      <c r="C392" s="232" t="s">
        <v>728</v>
      </c>
      <c r="D392" s="232" t="s">
        <v>139</v>
      </c>
      <c r="E392" s="233" t="s">
        <v>729</v>
      </c>
      <c r="F392" s="234" t="s">
        <v>730</v>
      </c>
      <c r="G392" s="235" t="s">
        <v>142</v>
      </c>
      <c r="H392" s="236">
        <v>1</v>
      </c>
      <c r="I392" s="237"/>
      <c r="J392" s="238">
        <f>ROUND(I392*H392,2)</f>
        <v>0</v>
      </c>
      <c r="K392" s="234" t="s">
        <v>143</v>
      </c>
      <c r="L392" s="44"/>
      <c r="M392" s="239" t="s">
        <v>1</v>
      </c>
      <c r="N392" s="240" t="s">
        <v>41</v>
      </c>
      <c r="O392" s="92"/>
      <c r="P392" s="241">
        <f>O392*H392</f>
        <v>0</v>
      </c>
      <c r="Q392" s="241">
        <v>0</v>
      </c>
      <c r="R392" s="241">
        <f>Q392*H392</f>
        <v>0</v>
      </c>
      <c r="S392" s="241">
        <v>0</v>
      </c>
      <c r="T392" s="24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3" t="s">
        <v>189</v>
      </c>
      <c r="AT392" s="243" t="s">
        <v>139</v>
      </c>
      <c r="AU392" s="243" t="s">
        <v>145</v>
      </c>
      <c r="AY392" s="17" t="s">
        <v>136</v>
      </c>
      <c r="BE392" s="244">
        <f>IF(N392="základní",J392,0)</f>
        <v>0</v>
      </c>
      <c r="BF392" s="244">
        <f>IF(N392="snížená",J392,0)</f>
        <v>0</v>
      </c>
      <c r="BG392" s="244">
        <f>IF(N392="zákl. přenesená",J392,0)</f>
        <v>0</v>
      </c>
      <c r="BH392" s="244">
        <f>IF(N392="sníž. přenesená",J392,0)</f>
        <v>0</v>
      </c>
      <c r="BI392" s="244">
        <f>IF(N392="nulová",J392,0)</f>
        <v>0</v>
      </c>
      <c r="BJ392" s="17" t="s">
        <v>146</v>
      </c>
      <c r="BK392" s="244">
        <f>ROUND(I392*H392,2)</f>
        <v>0</v>
      </c>
      <c r="BL392" s="17" t="s">
        <v>189</v>
      </c>
      <c r="BM392" s="243" t="s">
        <v>731</v>
      </c>
    </row>
    <row r="393" s="2" customFormat="1" ht="21.75" customHeight="1">
      <c r="A393" s="38"/>
      <c r="B393" s="39"/>
      <c r="C393" s="278" t="s">
        <v>459</v>
      </c>
      <c r="D393" s="278" t="s">
        <v>212</v>
      </c>
      <c r="E393" s="279" t="s">
        <v>732</v>
      </c>
      <c r="F393" s="280" t="s">
        <v>733</v>
      </c>
      <c r="G393" s="281" t="s">
        <v>142</v>
      </c>
      <c r="H393" s="282">
        <v>1</v>
      </c>
      <c r="I393" s="283"/>
      <c r="J393" s="284">
        <f>ROUND(I393*H393,2)</f>
        <v>0</v>
      </c>
      <c r="K393" s="280" t="s">
        <v>143</v>
      </c>
      <c r="L393" s="285"/>
      <c r="M393" s="286" t="s">
        <v>1</v>
      </c>
      <c r="N393" s="287" t="s">
        <v>41</v>
      </c>
      <c r="O393" s="92"/>
      <c r="P393" s="241">
        <f>O393*H393</f>
        <v>0</v>
      </c>
      <c r="Q393" s="241">
        <v>0.0026099999999999999</v>
      </c>
      <c r="R393" s="241">
        <f>Q393*H393</f>
        <v>0.0026099999999999999</v>
      </c>
      <c r="S393" s="241">
        <v>0</v>
      </c>
      <c r="T393" s="24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3" t="s">
        <v>225</v>
      </c>
      <c r="AT393" s="243" t="s">
        <v>212</v>
      </c>
      <c r="AU393" s="243" t="s">
        <v>145</v>
      </c>
      <c r="AY393" s="17" t="s">
        <v>136</v>
      </c>
      <c r="BE393" s="244">
        <f>IF(N393="základní",J393,0)</f>
        <v>0</v>
      </c>
      <c r="BF393" s="244">
        <f>IF(N393="snížená",J393,0)</f>
        <v>0</v>
      </c>
      <c r="BG393" s="244">
        <f>IF(N393="zákl. přenesená",J393,0)</f>
        <v>0</v>
      </c>
      <c r="BH393" s="244">
        <f>IF(N393="sníž. přenesená",J393,0)</f>
        <v>0</v>
      </c>
      <c r="BI393" s="244">
        <f>IF(N393="nulová",J393,0)</f>
        <v>0</v>
      </c>
      <c r="BJ393" s="17" t="s">
        <v>146</v>
      </c>
      <c r="BK393" s="244">
        <f>ROUND(I393*H393,2)</f>
        <v>0</v>
      </c>
      <c r="BL393" s="17" t="s">
        <v>189</v>
      </c>
      <c r="BM393" s="243" t="s">
        <v>734</v>
      </c>
    </row>
    <row r="394" s="2" customFormat="1" ht="21.75" customHeight="1">
      <c r="A394" s="38"/>
      <c r="B394" s="39"/>
      <c r="C394" s="232" t="s">
        <v>735</v>
      </c>
      <c r="D394" s="232" t="s">
        <v>139</v>
      </c>
      <c r="E394" s="233" t="s">
        <v>736</v>
      </c>
      <c r="F394" s="234" t="s">
        <v>737</v>
      </c>
      <c r="G394" s="235" t="s">
        <v>142</v>
      </c>
      <c r="H394" s="236">
        <v>15</v>
      </c>
      <c r="I394" s="237"/>
      <c r="J394" s="238">
        <f>ROUND(I394*H394,2)</f>
        <v>0</v>
      </c>
      <c r="K394" s="234" t="s">
        <v>143</v>
      </c>
      <c r="L394" s="44"/>
      <c r="M394" s="239" t="s">
        <v>1</v>
      </c>
      <c r="N394" s="240" t="s">
        <v>41</v>
      </c>
      <c r="O394" s="92"/>
      <c r="P394" s="241">
        <f>O394*H394</f>
        <v>0</v>
      </c>
      <c r="Q394" s="241">
        <v>0</v>
      </c>
      <c r="R394" s="241">
        <f>Q394*H394</f>
        <v>0</v>
      </c>
      <c r="S394" s="241">
        <v>0</v>
      </c>
      <c r="T394" s="24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3" t="s">
        <v>189</v>
      </c>
      <c r="AT394" s="243" t="s">
        <v>139</v>
      </c>
      <c r="AU394" s="243" t="s">
        <v>145</v>
      </c>
      <c r="AY394" s="17" t="s">
        <v>136</v>
      </c>
      <c r="BE394" s="244">
        <f>IF(N394="základní",J394,0)</f>
        <v>0</v>
      </c>
      <c r="BF394" s="244">
        <f>IF(N394="snížená",J394,0)</f>
        <v>0</v>
      </c>
      <c r="BG394" s="244">
        <f>IF(N394="zákl. přenesená",J394,0)</f>
        <v>0</v>
      </c>
      <c r="BH394" s="244">
        <f>IF(N394="sníž. přenesená",J394,0)</f>
        <v>0</v>
      </c>
      <c r="BI394" s="244">
        <f>IF(N394="nulová",J394,0)</f>
        <v>0</v>
      </c>
      <c r="BJ394" s="17" t="s">
        <v>146</v>
      </c>
      <c r="BK394" s="244">
        <f>ROUND(I394*H394,2)</f>
        <v>0</v>
      </c>
      <c r="BL394" s="17" t="s">
        <v>189</v>
      </c>
      <c r="BM394" s="243" t="s">
        <v>738</v>
      </c>
    </row>
    <row r="395" s="2" customFormat="1" ht="21.75" customHeight="1">
      <c r="A395" s="38"/>
      <c r="B395" s="39"/>
      <c r="C395" s="278" t="s">
        <v>463</v>
      </c>
      <c r="D395" s="278" t="s">
        <v>212</v>
      </c>
      <c r="E395" s="279" t="s">
        <v>739</v>
      </c>
      <c r="F395" s="280" t="s">
        <v>740</v>
      </c>
      <c r="G395" s="281" t="s">
        <v>142</v>
      </c>
      <c r="H395" s="282">
        <v>15</v>
      </c>
      <c r="I395" s="283"/>
      <c r="J395" s="284">
        <f>ROUND(I395*H395,2)</f>
        <v>0</v>
      </c>
      <c r="K395" s="280" t="s">
        <v>143</v>
      </c>
      <c r="L395" s="285"/>
      <c r="M395" s="286" t="s">
        <v>1</v>
      </c>
      <c r="N395" s="287" t="s">
        <v>41</v>
      </c>
      <c r="O395" s="92"/>
      <c r="P395" s="241">
        <f>O395*H395</f>
        <v>0</v>
      </c>
      <c r="Q395" s="241">
        <v>5.0000000000000002E-05</v>
      </c>
      <c r="R395" s="241">
        <f>Q395*H395</f>
        <v>0.00075000000000000002</v>
      </c>
      <c r="S395" s="241">
        <v>0</v>
      </c>
      <c r="T395" s="242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3" t="s">
        <v>225</v>
      </c>
      <c r="AT395" s="243" t="s">
        <v>212</v>
      </c>
      <c r="AU395" s="243" t="s">
        <v>145</v>
      </c>
      <c r="AY395" s="17" t="s">
        <v>136</v>
      </c>
      <c r="BE395" s="244">
        <f>IF(N395="základní",J395,0)</f>
        <v>0</v>
      </c>
      <c r="BF395" s="244">
        <f>IF(N395="snížená",J395,0)</f>
        <v>0</v>
      </c>
      <c r="BG395" s="244">
        <f>IF(N395="zákl. přenesená",J395,0)</f>
        <v>0</v>
      </c>
      <c r="BH395" s="244">
        <f>IF(N395="sníž. přenesená",J395,0)</f>
        <v>0</v>
      </c>
      <c r="BI395" s="244">
        <f>IF(N395="nulová",J395,0)</f>
        <v>0</v>
      </c>
      <c r="BJ395" s="17" t="s">
        <v>146</v>
      </c>
      <c r="BK395" s="244">
        <f>ROUND(I395*H395,2)</f>
        <v>0</v>
      </c>
      <c r="BL395" s="17" t="s">
        <v>189</v>
      </c>
      <c r="BM395" s="243" t="s">
        <v>741</v>
      </c>
    </row>
    <row r="396" s="2" customFormat="1" ht="16.5" customHeight="1">
      <c r="A396" s="38"/>
      <c r="B396" s="39"/>
      <c r="C396" s="278" t="s">
        <v>742</v>
      </c>
      <c r="D396" s="278" t="s">
        <v>212</v>
      </c>
      <c r="E396" s="279" t="s">
        <v>743</v>
      </c>
      <c r="F396" s="280" t="s">
        <v>744</v>
      </c>
      <c r="G396" s="281" t="s">
        <v>142</v>
      </c>
      <c r="H396" s="282">
        <v>15</v>
      </c>
      <c r="I396" s="283"/>
      <c r="J396" s="284">
        <f>ROUND(I396*H396,2)</f>
        <v>0</v>
      </c>
      <c r="K396" s="280" t="s">
        <v>143</v>
      </c>
      <c r="L396" s="285"/>
      <c r="M396" s="286" t="s">
        <v>1</v>
      </c>
      <c r="N396" s="287" t="s">
        <v>41</v>
      </c>
      <c r="O396" s="92"/>
      <c r="P396" s="241">
        <f>O396*H396</f>
        <v>0</v>
      </c>
      <c r="Q396" s="241">
        <v>5.0000000000000002E-05</v>
      </c>
      <c r="R396" s="241">
        <f>Q396*H396</f>
        <v>0.00075000000000000002</v>
      </c>
      <c r="S396" s="241">
        <v>0</v>
      </c>
      <c r="T396" s="24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3" t="s">
        <v>225</v>
      </c>
      <c r="AT396" s="243" t="s">
        <v>212</v>
      </c>
      <c r="AU396" s="243" t="s">
        <v>145</v>
      </c>
      <c r="AY396" s="17" t="s">
        <v>136</v>
      </c>
      <c r="BE396" s="244">
        <f>IF(N396="základní",J396,0)</f>
        <v>0</v>
      </c>
      <c r="BF396" s="244">
        <f>IF(N396="snížená",J396,0)</f>
        <v>0</v>
      </c>
      <c r="BG396" s="244">
        <f>IF(N396="zákl. přenesená",J396,0)</f>
        <v>0</v>
      </c>
      <c r="BH396" s="244">
        <f>IF(N396="sníž. přenesená",J396,0)</f>
        <v>0</v>
      </c>
      <c r="BI396" s="244">
        <f>IF(N396="nulová",J396,0)</f>
        <v>0</v>
      </c>
      <c r="BJ396" s="17" t="s">
        <v>146</v>
      </c>
      <c r="BK396" s="244">
        <f>ROUND(I396*H396,2)</f>
        <v>0</v>
      </c>
      <c r="BL396" s="17" t="s">
        <v>189</v>
      </c>
      <c r="BM396" s="243" t="s">
        <v>745</v>
      </c>
    </row>
    <row r="397" s="2" customFormat="1" ht="21.75" customHeight="1">
      <c r="A397" s="38"/>
      <c r="B397" s="39"/>
      <c r="C397" s="232" t="s">
        <v>467</v>
      </c>
      <c r="D397" s="232" t="s">
        <v>139</v>
      </c>
      <c r="E397" s="233" t="s">
        <v>746</v>
      </c>
      <c r="F397" s="234" t="s">
        <v>747</v>
      </c>
      <c r="G397" s="235" t="s">
        <v>142</v>
      </c>
      <c r="H397" s="236">
        <v>15</v>
      </c>
      <c r="I397" s="237"/>
      <c r="J397" s="238">
        <f>ROUND(I397*H397,2)</f>
        <v>0</v>
      </c>
      <c r="K397" s="234" t="s">
        <v>143</v>
      </c>
      <c r="L397" s="44"/>
      <c r="M397" s="239" t="s">
        <v>1</v>
      </c>
      <c r="N397" s="240" t="s">
        <v>41</v>
      </c>
      <c r="O397" s="92"/>
      <c r="P397" s="241">
        <f>O397*H397</f>
        <v>0</v>
      </c>
      <c r="Q397" s="241">
        <v>0</v>
      </c>
      <c r="R397" s="241">
        <f>Q397*H397</f>
        <v>0</v>
      </c>
      <c r="S397" s="241">
        <v>4.8000000000000001E-05</v>
      </c>
      <c r="T397" s="242">
        <f>S397*H397</f>
        <v>0.00072000000000000005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3" t="s">
        <v>189</v>
      </c>
      <c r="AT397" s="243" t="s">
        <v>139</v>
      </c>
      <c r="AU397" s="243" t="s">
        <v>145</v>
      </c>
      <c r="AY397" s="17" t="s">
        <v>136</v>
      </c>
      <c r="BE397" s="244">
        <f>IF(N397="základní",J397,0)</f>
        <v>0</v>
      </c>
      <c r="BF397" s="244">
        <f>IF(N397="snížená",J397,0)</f>
        <v>0</v>
      </c>
      <c r="BG397" s="244">
        <f>IF(N397="zákl. přenesená",J397,0)</f>
        <v>0</v>
      </c>
      <c r="BH397" s="244">
        <f>IF(N397="sníž. přenesená",J397,0)</f>
        <v>0</v>
      </c>
      <c r="BI397" s="244">
        <f>IF(N397="nulová",J397,0)</f>
        <v>0</v>
      </c>
      <c r="BJ397" s="17" t="s">
        <v>146</v>
      </c>
      <c r="BK397" s="244">
        <f>ROUND(I397*H397,2)</f>
        <v>0</v>
      </c>
      <c r="BL397" s="17" t="s">
        <v>189</v>
      </c>
      <c r="BM397" s="243" t="s">
        <v>748</v>
      </c>
    </row>
    <row r="398" s="2" customFormat="1" ht="21.75" customHeight="1">
      <c r="A398" s="38"/>
      <c r="B398" s="39"/>
      <c r="C398" s="232" t="s">
        <v>749</v>
      </c>
      <c r="D398" s="232" t="s">
        <v>139</v>
      </c>
      <c r="E398" s="233" t="s">
        <v>750</v>
      </c>
      <c r="F398" s="234" t="s">
        <v>751</v>
      </c>
      <c r="G398" s="235" t="s">
        <v>142</v>
      </c>
      <c r="H398" s="236">
        <v>25</v>
      </c>
      <c r="I398" s="237"/>
      <c r="J398" s="238">
        <f>ROUND(I398*H398,2)</f>
        <v>0</v>
      </c>
      <c r="K398" s="234" t="s">
        <v>143</v>
      </c>
      <c r="L398" s="44"/>
      <c r="M398" s="239" t="s">
        <v>1</v>
      </c>
      <c r="N398" s="240" t="s">
        <v>41</v>
      </c>
      <c r="O398" s="92"/>
      <c r="P398" s="241">
        <f>O398*H398</f>
        <v>0</v>
      </c>
      <c r="Q398" s="241">
        <v>0</v>
      </c>
      <c r="R398" s="241">
        <f>Q398*H398</f>
        <v>0</v>
      </c>
      <c r="S398" s="241">
        <v>0</v>
      </c>
      <c r="T398" s="24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3" t="s">
        <v>189</v>
      </c>
      <c r="AT398" s="243" t="s">
        <v>139</v>
      </c>
      <c r="AU398" s="243" t="s">
        <v>145</v>
      </c>
      <c r="AY398" s="17" t="s">
        <v>136</v>
      </c>
      <c r="BE398" s="244">
        <f>IF(N398="základní",J398,0)</f>
        <v>0</v>
      </c>
      <c r="BF398" s="244">
        <f>IF(N398="snížená",J398,0)</f>
        <v>0</v>
      </c>
      <c r="BG398" s="244">
        <f>IF(N398="zákl. přenesená",J398,0)</f>
        <v>0</v>
      </c>
      <c r="BH398" s="244">
        <f>IF(N398="sníž. přenesená",J398,0)</f>
        <v>0</v>
      </c>
      <c r="BI398" s="244">
        <f>IF(N398="nulová",J398,0)</f>
        <v>0</v>
      </c>
      <c r="BJ398" s="17" t="s">
        <v>146</v>
      </c>
      <c r="BK398" s="244">
        <f>ROUND(I398*H398,2)</f>
        <v>0</v>
      </c>
      <c r="BL398" s="17" t="s">
        <v>189</v>
      </c>
      <c r="BM398" s="243" t="s">
        <v>752</v>
      </c>
    </row>
    <row r="399" s="2" customFormat="1" ht="16.5" customHeight="1">
      <c r="A399" s="38"/>
      <c r="B399" s="39"/>
      <c r="C399" s="278" t="s">
        <v>470</v>
      </c>
      <c r="D399" s="278" t="s">
        <v>212</v>
      </c>
      <c r="E399" s="279" t="s">
        <v>753</v>
      </c>
      <c r="F399" s="280" t="s">
        <v>754</v>
      </c>
      <c r="G399" s="281" t="s">
        <v>142</v>
      </c>
      <c r="H399" s="282">
        <v>24</v>
      </c>
      <c r="I399" s="283"/>
      <c r="J399" s="284">
        <f>ROUND(I399*H399,2)</f>
        <v>0</v>
      </c>
      <c r="K399" s="280" t="s">
        <v>143</v>
      </c>
      <c r="L399" s="285"/>
      <c r="M399" s="286" t="s">
        <v>1</v>
      </c>
      <c r="N399" s="287" t="s">
        <v>41</v>
      </c>
      <c r="O399" s="92"/>
      <c r="P399" s="241">
        <f>O399*H399</f>
        <v>0</v>
      </c>
      <c r="Q399" s="241">
        <v>6.0000000000000002E-05</v>
      </c>
      <c r="R399" s="241">
        <f>Q399*H399</f>
        <v>0.0014400000000000001</v>
      </c>
      <c r="S399" s="241">
        <v>0</v>
      </c>
      <c r="T399" s="242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3" t="s">
        <v>225</v>
      </c>
      <c r="AT399" s="243" t="s">
        <v>212</v>
      </c>
      <c r="AU399" s="243" t="s">
        <v>145</v>
      </c>
      <c r="AY399" s="17" t="s">
        <v>136</v>
      </c>
      <c r="BE399" s="244">
        <f>IF(N399="základní",J399,0)</f>
        <v>0</v>
      </c>
      <c r="BF399" s="244">
        <f>IF(N399="snížená",J399,0)</f>
        <v>0</v>
      </c>
      <c r="BG399" s="244">
        <f>IF(N399="zákl. přenesená",J399,0)</f>
        <v>0</v>
      </c>
      <c r="BH399" s="244">
        <f>IF(N399="sníž. přenesená",J399,0)</f>
        <v>0</v>
      </c>
      <c r="BI399" s="244">
        <f>IF(N399="nulová",J399,0)</f>
        <v>0</v>
      </c>
      <c r="BJ399" s="17" t="s">
        <v>146</v>
      </c>
      <c r="BK399" s="244">
        <f>ROUND(I399*H399,2)</f>
        <v>0</v>
      </c>
      <c r="BL399" s="17" t="s">
        <v>189</v>
      </c>
      <c r="BM399" s="243" t="s">
        <v>755</v>
      </c>
    </row>
    <row r="400" s="2" customFormat="1" ht="16.5" customHeight="1">
      <c r="A400" s="38"/>
      <c r="B400" s="39"/>
      <c r="C400" s="278" t="s">
        <v>756</v>
      </c>
      <c r="D400" s="278" t="s">
        <v>212</v>
      </c>
      <c r="E400" s="279" t="s">
        <v>757</v>
      </c>
      <c r="F400" s="280" t="s">
        <v>758</v>
      </c>
      <c r="G400" s="281" t="s">
        <v>142</v>
      </c>
      <c r="H400" s="282">
        <v>1</v>
      </c>
      <c r="I400" s="283"/>
      <c r="J400" s="284">
        <f>ROUND(I400*H400,2)</f>
        <v>0</v>
      </c>
      <c r="K400" s="280" t="s">
        <v>143</v>
      </c>
      <c r="L400" s="285"/>
      <c r="M400" s="286" t="s">
        <v>1</v>
      </c>
      <c r="N400" s="287" t="s">
        <v>41</v>
      </c>
      <c r="O400" s="92"/>
      <c r="P400" s="241">
        <f>O400*H400</f>
        <v>0</v>
      </c>
      <c r="Q400" s="241">
        <v>6.0000000000000002E-05</v>
      </c>
      <c r="R400" s="241">
        <f>Q400*H400</f>
        <v>6.0000000000000002E-05</v>
      </c>
      <c r="S400" s="241">
        <v>0</v>
      </c>
      <c r="T400" s="24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3" t="s">
        <v>225</v>
      </c>
      <c r="AT400" s="243" t="s">
        <v>212</v>
      </c>
      <c r="AU400" s="243" t="s">
        <v>145</v>
      </c>
      <c r="AY400" s="17" t="s">
        <v>136</v>
      </c>
      <c r="BE400" s="244">
        <f>IF(N400="základní",J400,0)</f>
        <v>0</v>
      </c>
      <c r="BF400" s="244">
        <f>IF(N400="snížená",J400,0)</f>
        <v>0</v>
      </c>
      <c r="BG400" s="244">
        <f>IF(N400="zákl. přenesená",J400,0)</f>
        <v>0</v>
      </c>
      <c r="BH400" s="244">
        <f>IF(N400="sníž. přenesená",J400,0)</f>
        <v>0</v>
      </c>
      <c r="BI400" s="244">
        <f>IF(N400="nulová",J400,0)</f>
        <v>0</v>
      </c>
      <c r="BJ400" s="17" t="s">
        <v>146</v>
      </c>
      <c r="BK400" s="244">
        <f>ROUND(I400*H400,2)</f>
        <v>0</v>
      </c>
      <c r="BL400" s="17" t="s">
        <v>189</v>
      </c>
      <c r="BM400" s="243" t="s">
        <v>759</v>
      </c>
    </row>
    <row r="401" s="2" customFormat="1" ht="33" customHeight="1">
      <c r="A401" s="38"/>
      <c r="B401" s="39"/>
      <c r="C401" s="232" t="s">
        <v>474</v>
      </c>
      <c r="D401" s="232" t="s">
        <v>139</v>
      </c>
      <c r="E401" s="233" t="s">
        <v>760</v>
      </c>
      <c r="F401" s="234" t="s">
        <v>761</v>
      </c>
      <c r="G401" s="235" t="s">
        <v>142</v>
      </c>
      <c r="H401" s="236">
        <v>25</v>
      </c>
      <c r="I401" s="237"/>
      <c r="J401" s="238">
        <f>ROUND(I401*H401,2)</f>
        <v>0</v>
      </c>
      <c r="K401" s="234" t="s">
        <v>143</v>
      </c>
      <c r="L401" s="44"/>
      <c r="M401" s="239" t="s">
        <v>1</v>
      </c>
      <c r="N401" s="240" t="s">
        <v>41</v>
      </c>
      <c r="O401" s="92"/>
      <c r="P401" s="241">
        <f>O401*H401</f>
        <v>0</v>
      </c>
      <c r="Q401" s="241">
        <v>0</v>
      </c>
      <c r="R401" s="241">
        <f>Q401*H401</f>
        <v>0</v>
      </c>
      <c r="S401" s="241">
        <v>4.8000000000000001E-05</v>
      </c>
      <c r="T401" s="242">
        <f>S401*H401</f>
        <v>0.0012000000000000001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3" t="s">
        <v>189</v>
      </c>
      <c r="AT401" s="243" t="s">
        <v>139</v>
      </c>
      <c r="AU401" s="243" t="s">
        <v>145</v>
      </c>
      <c r="AY401" s="17" t="s">
        <v>136</v>
      </c>
      <c r="BE401" s="244">
        <f>IF(N401="základní",J401,0)</f>
        <v>0</v>
      </c>
      <c r="BF401" s="244">
        <f>IF(N401="snížená",J401,0)</f>
        <v>0</v>
      </c>
      <c r="BG401" s="244">
        <f>IF(N401="zákl. přenesená",J401,0)</f>
        <v>0</v>
      </c>
      <c r="BH401" s="244">
        <f>IF(N401="sníž. přenesená",J401,0)</f>
        <v>0</v>
      </c>
      <c r="BI401" s="244">
        <f>IF(N401="nulová",J401,0)</f>
        <v>0</v>
      </c>
      <c r="BJ401" s="17" t="s">
        <v>146</v>
      </c>
      <c r="BK401" s="244">
        <f>ROUND(I401*H401,2)</f>
        <v>0</v>
      </c>
      <c r="BL401" s="17" t="s">
        <v>189</v>
      </c>
      <c r="BM401" s="243" t="s">
        <v>762</v>
      </c>
    </row>
    <row r="402" s="2" customFormat="1" ht="16.5" customHeight="1">
      <c r="A402" s="38"/>
      <c r="B402" s="39"/>
      <c r="C402" s="232" t="s">
        <v>763</v>
      </c>
      <c r="D402" s="232" t="s">
        <v>139</v>
      </c>
      <c r="E402" s="233" t="s">
        <v>764</v>
      </c>
      <c r="F402" s="234" t="s">
        <v>765</v>
      </c>
      <c r="G402" s="235" t="s">
        <v>142</v>
      </c>
      <c r="H402" s="236">
        <v>18</v>
      </c>
      <c r="I402" s="237"/>
      <c r="J402" s="238">
        <f>ROUND(I402*H402,2)</f>
        <v>0</v>
      </c>
      <c r="K402" s="234" t="s">
        <v>143</v>
      </c>
      <c r="L402" s="44"/>
      <c r="M402" s="239" t="s">
        <v>1</v>
      </c>
      <c r="N402" s="240" t="s">
        <v>41</v>
      </c>
      <c r="O402" s="92"/>
      <c r="P402" s="241">
        <f>O402*H402</f>
        <v>0</v>
      </c>
      <c r="Q402" s="241">
        <v>0</v>
      </c>
      <c r="R402" s="241">
        <f>Q402*H402</f>
        <v>0</v>
      </c>
      <c r="S402" s="241">
        <v>0</v>
      </c>
      <c r="T402" s="24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3" t="s">
        <v>189</v>
      </c>
      <c r="AT402" s="243" t="s">
        <v>139</v>
      </c>
      <c r="AU402" s="243" t="s">
        <v>145</v>
      </c>
      <c r="AY402" s="17" t="s">
        <v>136</v>
      </c>
      <c r="BE402" s="244">
        <f>IF(N402="základní",J402,0)</f>
        <v>0</v>
      </c>
      <c r="BF402" s="244">
        <f>IF(N402="snížená",J402,0)</f>
        <v>0</v>
      </c>
      <c r="BG402" s="244">
        <f>IF(N402="zákl. přenesená",J402,0)</f>
        <v>0</v>
      </c>
      <c r="BH402" s="244">
        <f>IF(N402="sníž. přenesená",J402,0)</f>
        <v>0</v>
      </c>
      <c r="BI402" s="244">
        <f>IF(N402="nulová",J402,0)</f>
        <v>0</v>
      </c>
      <c r="BJ402" s="17" t="s">
        <v>146</v>
      </c>
      <c r="BK402" s="244">
        <f>ROUND(I402*H402,2)</f>
        <v>0</v>
      </c>
      <c r="BL402" s="17" t="s">
        <v>189</v>
      </c>
      <c r="BM402" s="243" t="s">
        <v>698</v>
      </c>
    </row>
    <row r="403" s="2" customFormat="1" ht="16.5" customHeight="1">
      <c r="A403" s="38"/>
      <c r="B403" s="39"/>
      <c r="C403" s="278" t="s">
        <v>766</v>
      </c>
      <c r="D403" s="278" t="s">
        <v>212</v>
      </c>
      <c r="E403" s="279" t="s">
        <v>767</v>
      </c>
      <c r="F403" s="280" t="s">
        <v>768</v>
      </c>
      <c r="G403" s="281" t="s">
        <v>142</v>
      </c>
      <c r="H403" s="282">
        <v>4</v>
      </c>
      <c r="I403" s="283"/>
      <c r="J403" s="284">
        <f>ROUND(I403*H403,2)</f>
        <v>0</v>
      </c>
      <c r="K403" s="280" t="s">
        <v>143</v>
      </c>
      <c r="L403" s="285"/>
      <c r="M403" s="286" t="s">
        <v>1</v>
      </c>
      <c r="N403" s="287" t="s">
        <v>41</v>
      </c>
      <c r="O403" s="92"/>
      <c r="P403" s="241">
        <f>O403*H403</f>
        <v>0</v>
      </c>
      <c r="Q403" s="241">
        <v>0.00040000000000000002</v>
      </c>
      <c r="R403" s="241">
        <f>Q403*H403</f>
        <v>0.0016000000000000001</v>
      </c>
      <c r="S403" s="241">
        <v>0</v>
      </c>
      <c r="T403" s="24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43" t="s">
        <v>225</v>
      </c>
      <c r="AT403" s="243" t="s">
        <v>212</v>
      </c>
      <c r="AU403" s="243" t="s">
        <v>145</v>
      </c>
      <c r="AY403" s="17" t="s">
        <v>136</v>
      </c>
      <c r="BE403" s="244">
        <f>IF(N403="základní",J403,0)</f>
        <v>0</v>
      </c>
      <c r="BF403" s="244">
        <f>IF(N403="snížená",J403,0)</f>
        <v>0</v>
      </c>
      <c r="BG403" s="244">
        <f>IF(N403="zákl. přenesená",J403,0)</f>
        <v>0</v>
      </c>
      <c r="BH403" s="244">
        <f>IF(N403="sníž. přenesená",J403,0)</f>
        <v>0</v>
      </c>
      <c r="BI403" s="244">
        <f>IF(N403="nulová",J403,0)</f>
        <v>0</v>
      </c>
      <c r="BJ403" s="17" t="s">
        <v>146</v>
      </c>
      <c r="BK403" s="244">
        <f>ROUND(I403*H403,2)</f>
        <v>0</v>
      </c>
      <c r="BL403" s="17" t="s">
        <v>189</v>
      </c>
      <c r="BM403" s="243" t="s">
        <v>769</v>
      </c>
    </row>
    <row r="404" s="2" customFormat="1" ht="16.5" customHeight="1">
      <c r="A404" s="38"/>
      <c r="B404" s="39"/>
      <c r="C404" s="278" t="s">
        <v>770</v>
      </c>
      <c r="D404" s="278" t="s">
        <v>212</v>
      </c>
      <c r="E404" s="279" t="s">
        <v>771</v>
      </c>
      <c r="F404" s="280" t="s">
        <v>772</v>
      </c>
      <c r="G404" s="281" t="s">
        <v>142</v>
      </c>
      <c r="H404" s="282">
        <v>2</v>
      </c>
      <c r="I404" s="283"/>
      <c r="J404" s="284">
        <f>ROUND(I404*H404,2)</f>
        <v>0</v>
      </c>
      <c r="K404" s="280" t="s">
        <v>143</v>
      </c>
      <c r="L404" s="285"/>
      <c r="M404" s="286" t="s">
        <v>1</v>
      </c>
      <c r="N404" s="287" t="s">
        <v>41</v>
      </c>
      <c r="O404" s="92"/>
      <c r="P404" s="241">
        <f>O404*H404</f>
        <v>0</v>
      </c>
      <c r="Q404" s="241">
        <v>0.00016000000000000001</v>
      </c>
      <c r="R404" s="241">
        <f>Q404*H404</f>
        <v>0.00032000000000000003</v>
      </c>
      <c r="S404" s="241">
        <v>0</v>
      </c>
      <c r="T404" s="24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3" t="s">
        <v>225</v>
      </c>
      <c r="AT404" s="243" t="s">
        <v>212</v>
      </c>
      <c r="AU404" s="243" t="s">
        <v>145</v>
      </c>
      <c r="AY404" s="17" t="s">
        <v>136</v>
      </c>
      <c r="BE404" s="244">
        <f>IF(N404="základní",J404,0)</f>
        <v>0</v>
      </c>
      <c r="BF404" s="244">
        <f>IF(N404="snížená",J404,0)</f>
        <v>0</v>
      </c>
      <c r="BG404" s="244">
        <f>IF(N404="zákl. přenesená",J404,0)</f>
        <v>0</v>
      </c>
      <c r="BH404" s="244">
        <f>IF(N404="sníž. přenesená",J404,0)</f>
        <v>0</v>
      </c>
      <c r="BI404" s="244">
        <f>IF(N404="nulová",J404,0)</f>
        <v>0</v>
      </c>
      <c r="BJ404" s="17" t="s">
        <v>146</v>
      </c>
      <c r="BK404" s="244">
        <f>ROUND(I404*H404,2)</f>
        <v>0</v>
      </c>
      <c r="BL404" s="17" t="s">
        <v>189</v>
      </c>
      <c r="BM404" s="243" t="s">
        <v>773</v>
      </c>
    </row>
    <row r="405" s="13" customFormat="1">
      <c r="A405" s="13"/>
      <c r="B405" s="245"/>
      <c r="C405" s="246"/>
      <c r="D405" s="247" t="s">
        <v>156</v>
      </c>
      <c r="E405" s="248" t="s">
        <v>1</v>
      </c>
      <c r="F405" s="249" t="s">
        <v>774</v>
      </c>
      <c r="G405" s="246"/>
      <c r="H405" s="250">
        <v>2</v>
      </c>
      <c r="I405" s="251"/>
      <c r="J405" s="246"/>
      <c r="K405" s="246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156</v>
      </c>
      <c r="AU405" s="256" t="s">
        <v>145</v>
      </c>
      <c r="AV405" s="13" t="s">
        <v>145</v>
      </c>
      <c r="AW405" s="13" t="s">
        <v>30</v>
      </c>
      <c r="AX405" s="13" t="s">
        <v>73</v>
      </c>
      <c r="AY405" s="256" t="s">
        <v>136</v>
      </c>
    </row>
    <row r="406" s="14" customFormat="1">
      <c r="A406" s="14"/>
      <c r="B406" s="257"/>
      <c r="C406" s="258"/>
      <c r="D406" s="247" t="s">
        <v>156</v>
      </c>
      <c r="E406" s="259" t="s">
        <v>1</v>
      </c>
      <c r="F406" s="260" t="s">
        <v>159</v>
      </c>
      <c r="G406" s="258"/>
      <c r="H406" s="261">
        <v>2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156</v>
      </c>
      <c r="AU406" s="267" t="s">
        <v>145</v>
      </c>
      <c r="AV406" s="14" t="s">
        <v>144</v>
      </c>
      <c r="AW406" s="14" t="s">
        <v>30</v>
      </c>
      <c r="AX406" s="14" t="s">
        <v>79</v>
      </c>
      <c r="AY406" s="267" t="s">
        <v>136</v>
      </c>
    </row>
    <row r="407" s="2" customFormat="1" ht="16.5" customHeight="1">
      <c r="A407" s="38"/>
      <c r="B407" s="39"/>
      <c r="C407" s="278" t="s">
        <v>483</v>
      </c>
      <c r="D407" s="278" t="s">
        <v>212</v>
      </c>
      <c r="E407" s="279" t="s">
        <v>775</v>
      </c>
      <c r="F407" s="280" t="s">
        <v>776</v>
      </c>
      <c r="G407" s="281" t="s">
        <v>142</v>
      </c>
      <c r="H407" s="282">
        <v>12</v>
      </c>
      <c r="I407" s="283"/>
      <c r="J407" s="284">
        <f>ROUND(I407*H407,2)</f>
        <v>0</v>
      </c>
      <c r="K407" s="280" t="s">
        <v>143</v>
      </c>
      <c r="L407" s="285"/>
      <c r="M407" s="286" t="s">
        <v>1</v>
      </c>
      <c r="N407" s="287" t="s">
        <v>41</v>
      </c>
      <c r="O407" s="92"/>
      <c r="P407" s="241">
        <f>O407*H407</f>
        <v>0</v>
      </c>
      <c r="Q407" s="241">
        <v>0.00040000000000000002</v>
      </c>
      <c r="R407" s="241">
        <f>Q407*H407</f>
        <v>0.0048000000000000004</v>
      </c>
      <c r="S407" s="241">
        <v>0</v>
      </c>
      <c r="T407" s="24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3" t="s">
        <v>225</v>
      </c>
      <c r="AT407" s="243" t="s">
        <v>212</v>
      </c>
      <c r="AU407" s="243" t="s">
        <v>145</v>
      </c>
      <c r="AY407" s="17" t="s">
        <v>136</v>
      </c>
      <c r="BE407" s="244">
        <f>IF(N407="základní",J407,0)</f>
        <v>0</v>
      </c>
      <c r="BF407" s="244">
        <f>IF(N407="snížená",J407,0)</f>
        <v>0</v>
      </c>
      <c r="BG407" s="244">
        <f>IF(N407="zákl. přenesená",J407,0)</f>
        <v>0</v>
      </c>
      <c r="BH407" s="244">
        <f>IF(N407="sníž. přenesená",J407,0)</f>
        <v>0</v>
      </c>
      <c r="BI407" s="244">
        <f>IF(N407="nulová",J407,0)</f>
        <v>0</v>
      </c>
      <c r="BJ407" s="17" t="s">
        <v>146</v>
      </c>
      <c r="BK407" s="244">
        <f>ROUND(I407*H407,2)</f>
        <v>0</v>
      </c>
      <c r="BL407" s="17" t="s">
        <v>189</v>
      </c>
      <c r="BM407" s="243" t="s">
        <v>777</v>
      </c>
    </row>
    <row r="408" s="13" customFormat="1">
      <c r="A408" s="13"/>
      <c r="B408" s="245"/>
      <c r="C408" s="246"/>
      <c r="D408" s="247" t="s">
        <v>156</v>
      </c>
      <c r="E408" s="248" t="s">
        <v>1</v>
      </c>
      <c r="F408" s="249" t="s">
        <v>778</v>
      </c>
      <c r="G408" s="246"/>
      <c r="H408" s="250">
        <v>12</v>
      </c>
      <c r="I408" s="251"/>
      <c r="J408" s="246"/>
      <c r="K408" s="246"/>
      <c r="L408" s="252"/>
      <c r="M408" s="253"/>
      <c r="N408" s="254"/>
      <c r="O408" s="254"/>
      <c r="P408" s="254"/>
      <c r="Q408" s="254"/>
      <c r="R408" s="254"/>
      <c r="S408" s="254"/>
      <c r="T408" s="25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6" t="s">
        <v>156</v>
      </c>
      <c r="AU408" s="256" t="s">
        <v>145</v>
      </c>
      <c r="AV408" s="13" t="s">
        <v>145</v>
      </c>
      <c r="AW408" s="13" t="s">
        <v>30</v>
      </c>
      <c r="AX408" s="13" t="s">
        <v>73</v>
      </c>
      <c r="AY408" s="256" t="s">
        <v>136</v>
      </c>
    </row>
    <row r="409" s="14" customFormat="1">
      <c r="A409" s="14"/>
      <c r="B409" s="257"/>
      <c r="C409" s="258"/>
      <c r="D409" s="247" t="s">
        <v>156</v>
      </c>
      <c r="E409" s="259" t="s">
        <v>1</v>
      </c>
      <c r="F409" s="260" t="s">
        <v>159</v>
      </c>
      <c r="G409" s="258"/>
      <c r="H409" s="261">
        <v>12</v>
      </c>
      <c r="I409" s="262"/>
      <c r="J409" s="258"/>
      <c r="K409" s="258"/>
      <c r="L409" s="263"/>
      <c r="M409" s="264"/>
      <c r="N409" s="265"/>
      <c r="O409" s="265"/>
      <c r="P409" s="265"/>
      <c r="Q409" s="265"/>
      <c r="R409" s="265"/>
      <c r="S409" s="265"/>
      <c r="T409" s="26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7" t="s">
        <v>156</v>
      </c>
      <c r="AU409" s="267" t="s">
        <v>145</v>
      </c>
      <c r="AV409" s="14" t="s">
        <v>144</v>
      </c>
      <c r="AW409" s="14" t="s">
        <v>30</v>
      </c>
      <c r="AX409" s="14" t="s">
        <v>79</v>
      </c>
      <c r="AY409" s="267" t="s">
        <v>136</v>
      </c>
    </row>
    <row r="410" s="2" customFormat="1" ht="16.5" customHeight="1">
      <c r="A410" s="38"/>
      <c r="B410" s="39"/>
      <c r="C410" s="232" t="s">
        <v>779</v>
      </c>
      <c r="D410" s="232" t="s">
        <v>139</v>
      </c>
      <c r="E410" s="233" t="s">
        <v>780</v>
      </c>
      <c r="F410" s="234" t="s">
        <v>781</v>
      </c>
      <c r="G410" s="235" t="s">
        <v>142</v>
      </c>
      <c r="H410" s="236">
        <v>2</v>
      </c>
      <c r="I410" s="237"/>
      <c r="J410" s="238">
        <f>ROUND(I410*H410,2)</f>
        <v>0</v>
      </c>
      <c r="K410" s="234" t="s">
        <v>143</v>
      </c>
      <c r="L410" s="44"/>
      <c r="M410" s="239" t="s">
        <v>1</v>
      </c>
      <c r="N410" s="240" t="s">
        <v>41</v>
      </c>
      <c r="O410" s="92"/>
      <c r="P410" s="241">
        <f>O410*H410</f>
        <v>0</v>
      </c>
      <c r="Q410" s="241">
        <v>0</v>
      </c>
      <c r="R410" s="241">
        <f>Q410*H410</f>
        <v>0</v>
      </c>
      <c r="S410" s="241">
        <v>0</v>
      </c>
      <c r="T410" s="24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3" t="s">
        <v>189</v>
      </c>
      <c r="AT410" s="243" t="s">
        <v>139</v>
      </c>
      <c r="AU410" s="243" t="s">
        <v>145</v>
      </c>
      <c r="AY410" s="17" t="s">
        <v>136</v>
      </c>
      <c r="BE410" s="244">
        <f>IF(N410="základní",J410,0)</f>
        <v>0</v>
      </c>
      <c r="BF410" s="244">
        <f>IF(N410="snížená",J410,0)</f>
        <v>0</v>
      </c>
      <c r="BG410" s="244">
        <f>IF(N410="zákl. přenesená",J410,0)</f>
        <v>0</v>
      </c>
      <c r="BH410" s="244">
        <f>IF(N410="sníž. přenesená",J410,0)</f>
        <v>0</v>
      </c>
      <c r="BI410" s="244">
        <f>IF(N410="nulová",J410,0)</f>
        <v>0</v>
      </c>
      <c r="BJ410" s="17" t="s">
        <v>146</v>
      </c>
      <c r="BK410" s="244">
        <f>ROUND(I410*H410,2)</f>
        <v>0</v>
      </c>
      <c r="BL410" s="17" t="s">
        <v>189</v>
      </c>
      <c r="BM410" s="243" t="s">
        <v>782</v>
      </c>
    </row>
    <row r="411" s="2" customFormat="1" ht="16.5" customHeight="1">
      <c r="A411" s="38"/>
      <c r="B411" s="39"/>
      <c r="C411" s="278" t="s">
        <v>486</v>
      </c>
      <c r="D411" s="278" t="s">
        <v>212</v>
      </c>
      <c r="E411" s="279" t="s">
        <v>783</v>
      </c>
      <c r="F411" s="280" t="s">
        <v>784</v>
      </c>
      <c r="G411" s="281" t="s">
        <v>142</v>
      </c>
      <c r="H411" s="282">
        <v>2</v>
      </c>
      <c r="I411" s="283"/>
      <c r="J411" s="284">
        <f>ROUND(I411*H411,2)</f>
        <v>0</v>
      </c>
      <c r="K411" s="280" t="s">
        <v>143</v>
      </c>
      <c r="L411" s="285"/>
      <c r="M411" s="286" t="s">
        <v>1</v>
      </c>
      <c r="N411" s="287" t="s">
        <v>41</v>
      </c>
      <c r="O411" s="92"/>
      <c r="P411" s="241">
        <f>O411*H411</f>
        <v>0</v>
      </c>
      <c r="Q411" s="241">
        <v>0.00040000000000000002</v>
      </c>
      <c r="R411" s="241">
        <f>Q411*H411</f>
        <v>0.00080000000000000004</v>
      </c>
      <c r="S411" s="241">
        <v>0</v>
      </c>
      <c r="T411" s="242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3" t="s">
        <v>225</v>
      </c>
      <c r="AT411" s="243" t="s">
        <v>212</v>
      </c>
      <c r="AU411" s="243" t="s">
        <v>145</v>
      </c>
      <c r="AY411" s="17" t="s">
        <v>136</v>
      </c>
      <c r="BE411" s="244">
        <f>IF(N411="základní",J411,0)</f>
        <v>0</v>
      </c>
      <c r="BF411" s="244">
        <f>IF(N411="snížená",J411,0)</f>
        <v>0</v>
      </c>
      <c r="BG411" s="244">
        <f>IF(N411="zákl. přenesená",J411,0)</f>
        <v>0</v>
      </c>
      <c r="BH411" s="244">
        <f>IF(N411="sníž. přenesená",J411,0)</f>
        <v>0</v>
      </c>
      <c r="BI411" s="244">
        <f>IF(N411="nulová",J411,0)</f>
        <v>0</v>
      </c>
      <c r="BJ411" s="17" t="s">
        <v>146</v>
      </c>
      <c r="BK411" s="244">
        <f>ROUND(I411*H411,2)</f>
        <v>0</v>
      </c>
      <c r="BL411" s="17" t="s">
        <v>189</v>
      </c>
      <c r="BM411" s="243" t="s">
        <v>785</v>
      </c>
    </row>
    <row r="412" s="2" customFormat="1" ht="21.75" customHeight="1">
      <c r="A412" s="38"/>
      <c r="B412" s="39"/>
      <c r="C412" s="232" t="s">
        <v>786</v>
      </c>
      <c r="D412" s="232" t="s">
        <v>139</v>
      </c>
      <c r="E412" s="233" t="s">
        <v>787</v>
      </c>
      <c r="F412" s="234" t="s">
        <v>788</v>
      </c>
      <c r="G412" s="235" t="s">
        <v>142</v>
      </c>
      <c r="H412" s="236">
        <v>2</v>
      </c>
      <c r="I412" s="237"/>
      <c r="J412" s="238">
        <f>ROUND(I412*H412,2)</f>
        <v>0</v>
      </c>
      <c r="K412" s="234" t="s">
        <v>143</v>
      </c>
      <c r="L412" s="44"/>
      <c r="M412" s="239" t="s">
        <v>1</v>
      </c>
      <c r="N412" s="240" t="s">
        <v>41</v>
      </c>
      <c r="O412" s="92"/>
      <c r="P412" s="241">
        <f>O412*H412</f>
        <v>0</v>
      </c>
      <c r="Q412" s="241">
        <v>0</v>
      </c>
      <c r="R412" s="241">
        <f>Q412*H412</f>
        <v>0</v>
      </c>
      <c r="S412" s="241">
        <v>0</v>
      </c>
      <c r="T412" s="242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3" t="s">
        <v>189</v>
      </c>
      <c r="AT412" s="243" t="s">
        <v>139</v>
      </c>
      <c r="AU412" s="243" t="s">
        <v>145</v>
      </c>
      <c r="AY412" s="17" t="s">
        <v>136</v>
      </c>
      <c r="BE412" s="244">
        <f>IF(N412="základní",J412,0)</f>
        <v>0</v>
      </c>
      <c r="BF412" s="244">
        <f>IF(N412="snížená",J412,0)</f>
        <v>0</v>
      </c>
      <c r="BG412" s="244">
        <f>IF(N412="zákl. přenesená",J412,0)</f>
        <v>0</v>
      </c>
      <c r="BH412" s="244">
        <f>IF(N412="sníž. přenesená",J412,0)</f>
        <v>0</v>
      </c>
      <c r="BI412" s="244">
        <f>IF(N412="nulová",J412,0)</f>
        <v>0</v>
      </c>
      <c r="BJ412" s="17" t="s">
        <v>146</v>
      </c>
      <c r="BK412" s="244">
        <f>ROUND(I412*H412,2)</f>
        <v>0</v>
      </c>
      <c r="BL412" s="17" t="s">
        <v>189</v>
      </c>
      <c r="BM412" s="243" t="s">
        <v>789</v>
      </c>
    </row>
    <row r="413" s="2" customFormat="1" ht="16.5" customHeight="1">
      <c r="A413" s="38"/>
      <c r="B413" s="39"/>
      <c r="C413" s="278" t="s">
        <v>490</v>
      </c>
      <c r="D413" s="278" t="s">
        <v>212</v>
      </c>
      <c r="E413" s="279" t="s">
        <v>790</v>
      </c>
      <c r="F413" s="280" t="s">
        <v>791</v>
      </c>
      <c r="G413" s="281" t="s">
        <v>142</v>
      </c>
      <c r="H413" s="282">
        <v>2</v>
      </c>
      <c r="I413" s="283"/>
      <c r="J413" s="284">
        <f>ROUND(I413*H413,2)</f>
        <v>0</v>
      </c>
      <c r="K413" s="280" t="s">
        <v>665</v>
      </c>
      <c r="L413" s="285"/>
      <c r="M413" s="286" t="s">
        <v>1</v>
      </c>
      <c r="N413" s="287" t="s">
        <v>41</v>
      </c>
      <c r="O413" s="92"/>
      <c r="P413" s="241">
        <f>O413*H413</f>
        <v>0</v>
      </c>
      <c r="Q413" s="241">
        <v>0</v>
      </c>
      <c r="R413" s="241">
        <f>Q413*H413</f>
        <v>0</v>
      </c>
      <c r="S413" s="241">
        <v>0</v>
      </c>
      <c r="T413" s="242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3" t="s">
        <v>225</v>
      </c>
      <c r="AT413" s="243" t="s">
        <v>212</v>
      </c>
      <c r="AU413" s="243" t="s">
        <v>145</v>
      </c>
      <c r="AY413" s="17" t="s">
        <v>136</v>
      </c>
      <c r="BE413" s="244">
        <f>IF(N413="základní",J413,0)</f>
        <v>0</v>
      </c>
      <c r="BF413" s="244">
        <f>IF(N413="snížená",J413,0)</f>
        <v>0</v>
      </c>
      <c r="BG413" s="244">
        <f>IF(N413="zákl. přenesená",J413,0)</f>
        <v>0</v>
      </c>
      <c r="BH413" s="244">
        <f>IF(N413="sníž. přenesená",J413,0)</f>
        <v>0</v>
      </c>
      <c r="BI413" s="244">
        <f>IF(N413="nulová",J413,0)</f>
        <v>0</v>
      </c>
      <c r="BJ413" s="17" t="s">
        <v>146</v>
      </c>
      <c r="BK413" s="244">
        <f>ROUND(I413*H413,2)</f>
        <v>0</v>
      </c>
      <c r="BL413" s="17" t="s">
        <v>189</v>
      </c>
      <c r="BM413" s="243" t="s">
        <v>792</v>
      </c>
    </row>
    <row r="414" s="2" customFormat="1" ht="21.75" customHeight="1">
      <c r="A414" s="38"/>
      <c r="B414" s="39"/>
      <c r="C414" s="232" t="s">
        <v>793</v>
      </c>
      <c r="D414" s="232" t="s">
        <v>139</v>
      </c>
      <c r="E414" s="233" t="s">
        <v>794</v>
      </c>
      <c r="F414" s="234" t="s">
        <v>795</v>
      </c>
      <c r="G414" s="235" t="s">
        <v>142</v>
      </c>
      <c r="H414" s="236">
        <v>1</v>
      </c>
      <c r="I414" s="237"/>
      <c r="J414" s="238">
        <f>ROUND(I414*H414,2)</f>
        <v>0</v>
      </c>
      <c r="K414" s="234" t="s">
        <v>143</v>
      </c>
      <c r="L414" s="44"/>
      <c r="M414" s="239" t="s">
        <v>1</v>
      </c>
      <c r="N414" s="240" t="s">
        <v>41</v>
      </c>
      <c r="O414" s="92"/>
      <c r="P414" s="241">
        <f>O414*H414</f>
        <v>0</v>
      </c>
      <c r="Q414" s="241">
        <v>0</v>
      </c>
      <c r="R414" s="241">
        <f>Q414*H414</f>
        <v>0</v>
      </c>
      <c r="S414" s="241">
        <v>0</v>
      </c>
      <c r="T414" s="24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3" t="s">
        <v>189</v>
      </c>
      <c r="AT414" s="243" t="s">
        <v>139</v>
      </c>
      <c r="AU414" s="243" t="s">
        <v>145</v>
      </c>
      <c r="AY414" s="17" t="s">
        <v>136</v>
      </c>
      <c r="BE414" s="244">
        <f>IF(N414="základní",J414,0)</f>
        <v>0</v>
      </c>
      <c r="BF414" s="244">
        <f>IF(N414="snížená",J414,0)</f>
        <v>0</v>
      </c>
      <c r="BG414" s="244">
        <f>IF(N414="zákl. přenesená",J414,0)</f>
        <v>0</v>
      </c>
      <c r="BH414" s="244">
        <f>IF(N414="sníž. přenesená",J414,0)</f>
        <v>0</v>
      </c>
      <c r="BI414" s="244">
        <f>IF(N414="nulová",J414,0)</f>
        <v>0</v>
      </c>
      <c r="BJ414" s="17" t="s">
        <v>146</v>
      </c>
      <c r="BK414" s="244">
        <f>ROUND(I414*H414,2)</f>
        <v>0</v>
      </c>
      <c r="BL414" s="17" t="s">
        <v>189</v>
      </c>
      <c r="BM414" s="243" t="s">
        <v>796</v>
      </c>
    </row>
    <row r="415" s="2" customFormat="1" ht="16.5" customHeight="1">
      <c r="A415" s="38"/>
      <c r="B415" s="39"/>
      <c r="C415" s="278" t="s">
        <v>493</v>
      </c>
      <c r="D415" s="278" t="s">
        <v>212</v>
      </c>
      <c r="E415" s="279" t="s">
        <v>797</v>
      </c>
      <c r="F415" s="280" t="s">
        <v>798</v>
      </c>
      <c r="G415" s="281" t="s">
        <v>142</v>
      </c>
      <c r="H415" s="282">
        <v>1</v>
      </c>
      <c r="I415" s="283"/>
      <c r="J415" s="284">
        <f>ROUND(I415*H415,2)</f>
        <v>0</v>
      </c>
      <c r="K415" s="280" t="s">
        <v>665</v>
      </c>
      <c r="L415" s="285"/>
      <c r="M415" s="286" t="s">
        <v>1</v>
      </c>
      <c r="N415" s="287" t="s">
        <v>41</v>
      </c>
      <c r="O415" s="92"/>
      <c r="P415" s="241">
        <f>O415*H415</f>
        <v>0</v>
      </c>
      <c r="Q415" s="241">
        <v>0</v>
      </c>
      <c r="R415" s="241">
        <f>Q415*H415</f>
        <v>0</v>
      </c>
      <c r="S415" s="241">
        <v>0</v>
      </c>
      <c r="T415" s="242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3" t="s">
        <v>225</v>
      </c>
      <c r="AT415" s="243" t="s">
        <v>212</v>
      </c>
      <c r="AU415" s="243" t="s">
        <v>145</v>
      </c>
      <c r="AY415" s="17" t="s">
        <v>136</v>
      </c>
      <c r="BE415" s="244">
        <f>IF(N415="základní",J415,0)</f>
        <v>0</v>
      </c>
      <c r="BF415" s="244">
        <f>IF(N415="snížená",J415,0)</f>
        <v>0</v>
      </c>
      <c r="BG415" s="244">
        <f>IF(N415="zákl. přenesená",J415,0)</f>
        <v>0</v>
      </c>
      <c r="BH415" s="244">
        <f>IF(N415="sníž. přenesená",J415,0)</f>
        <v>0</v>
      </c>
      <c r="BI415" s="244">
        <f>IF(N415="nulová",J415,0)</f>
        <v>0</v>
      </c>
      <c r="BJ415" s="17" t="s">
        <v>146</v>
      </c>
      <c r="BK415" s="244">
        <f>ROUND(I415*H415,2)</f>
        <v>0</v>
      </c>
      <c r="BL415" s="17" t="s">
        <v>189</v>
      </c>
      <c r="BM415" s="243" t="s">
        <v>799</v>
      </c>
    </row>
    <row r="416" s="2" customFormat="1" ht="21.75" customHeight="1">
      <c r="A416" s="38"/>
      <c r="B416" s="39"/>
      <c r="C416" s="232" t="s">
        <v>800</v>
      </c>
      <c r="D416" s="232" t="s">
        <v>139</v>
      </c>
      <c r="E416" s="233" t="s">
        <v>801</v>
      </c>
      <c r="F416" s="234" t="s">
        <v>802</v>
      </c>
      <c r="G416" s="235" t="s">
        <v>142</v>
      </c>
      <c r="H416" s="236">
        <v>1</v>
      </c>
      <c r="I416" s="237"/>
      <c r="J416" s="238">
        <f>ROUND(I416*H416,2)</f>
        <v>0</v>
      </c>
      <c r="K416" s="234" t="s">
        <v>143</v>
      </c>
      <c r="L416" s="44"/>
      <c r="M416" s="239" t="s">
        <v>1</v>
      </c>
      <c r="N416" s="240" t="s">
        <v>41</v>
      </c>
      <c r="O416" s="92"/>
      <c r="P416" s="241">
        <f>O416*H416</f>
        <v>0</v>
      </c>
      <c r="Q416" s="241">
        <v>0</v>
      </c>
      <c r="R416" s="241">
        <f>Q416*H416</f>
        <v>0</v>
      </c>
      <c r="S416" s="241">
        <v>0</v>
      </c>
      <c r="T416" s="242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3" t="s">
        <v>189</v>
      </c>
      <c r="AT416" s="243" t="s">
        <v>139</v>
      </c>
      <c r="AU416" s="243" t="s">
        <v>145</v>
      </c>
      <c r="AY416" s="17" t="s">
        <v>136</v>
      </c>
      <c r="BE416" s="244">
        <f>IF(N416="základní",J416,0)</f>
        <v>0</v>
      </c>
      <c r="BF416" s="244">
        <f>IF(N416="snížená",J416,0)</f>
        <v>0</v>
      </c>
      <c r="BG416" s="244">
        <f>IF(N416="zákl. přenesená",J416,0)</f>
        <v>0</v>
      </c>
      <c r="BH416" s="244">
        <f>IF(N416="sníž. přenesená",J416,0)</f>
        <v>0</v>
      </c>
      <c r="BI416" s="244">
        <f>IF(N416="nulová",J416,0)</f>
        <v>0</v>
      </c>
      <c r="BJ416" s="17" t="s">
        <v>146</v>
      </c>
      <c r="BK416" s="244">
        <f>ROUND(I416*H416,2)</f>
        <v>0</v>
      </c>
      <c r="BL416" s="17" t="s">
        <v>189</v>
      </c>
      <c r="BM416" s="243" t="s">
        <v>803</v>
      </c>
    </row>
    <row r="417" s="2" customFormat="1" ht="16.5" customHeight="1">
      <c r="A417" s="38"/>
      <c r="B417" s="39"/>
      <c r="C417" s="278" t="s">
        <v>497</v>
      </c>
      <c r="D417" s="278" t="s">
        <v>212</v>
      </c>
      <c r="E417" s="279" t="s">
        <v>804</v>
      </c>
      <c r="F417" s="280" t="s">
        <v>805</v>
      </c>
      <c r="G417" s="281" t="s">
        <v>142</v>
      </c>
      <c r="H417" s="282">
        <v>1</v>
      </c>
      <c r="I417" s="283"/>
      <c r="J417" s="284">
        <f>ROUND(I417*H417,2)</f>
        <v>0</v>
      </c>
      <c r="K417" s="280" t="s">
        <v>665</v>
      </c>
      <c r="L417" s="285"/>
      <c r="M417" s="286" t="s">
        <v>1</v>
      </c>
      <c r="N417" s="287" t="s">
        <v>41</v>
      </c>
      <c r="O417" s="92"/>
      <c r="P417" s="241">
        <f>O417*H417</f>
        <v>0</v>
      </c>
      <c r="Q417" s="241">
        <v>0</v>
      </c>
      <c r="R417" s="241">
        <f>Q417*H417</f>
        <v>0</v>
      </c>
      <c r="S417" s="241">
        <v>0</v>
      </c>
      <c r="T417" s="24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3" t="s">
        <v>225</v>
      </c>
      <c r="AT417" s="243" t="s">
        <v>212</v>
      </c>
      <c r="AU417" s="243" t="s">
        <v>145</v>
      </c>
      <c r="AY417" s="17" t="s">
        <v>136</v>
      </c>
      <c r="BE417" s="244">
        <f>IF(N417="základní",J417,0)</f>
        <v>0</v>
      </c>
      <c r="BF417" s="244">
        <f>IF(N417="snížená",J417,0)</f>
        <v>0</v>
      </c>
      <c r="BG417" s="244">
        <f>IF(N417="zákl. přenesená",J417,0)</f>
        <v>0</v>
      </c>
      <c r="BH417" s="244">
        <f>IF(N417="sníž. přenesená",J417,0)</f>
        <v>0</v>
      </c>
      <c r="BI417" s="244">
        <f>IF(N417="nulová",J417,0)</f>
        <v>0</v>
      </c>
      <c r="BJ417" s="17" t="s">
        <v>146</v>
      </c>
      <c r="BK417" s="244">
        <f>ROUND(I417*H417,2)</f>
        <v>0</v>
      </c>
      <c r="BL417" s="17" t="s">
        <v>189</v>
      </c>
      <c r="BM417" s="243" t="s">
        <v>806</v>
      </c>
    </row>
    <row r="418" s="2" customFormat="1" ht="21.75" customHeight="1">
      <c r="A418" s="38"/>
      <c r="B418" s="39"/>
      <c r="C418" s="232" t="s">
        <v>807</v>
      </c>
      <c r="D418" s="232" t="s">
        <v>139</v>
      </c>
      <c r="E418" s="233" t="s">
        <v>808</v>
      </c>
      <c r="F418" s="234" t="s">
        <v>809</v>
      </c>
      <c r="G418" s="235" t="s">
        <v>142</v>
      </c>
      <c r="H418" s="236">
        <v>1</v>
      </c>
      <c r="I418" s="237"/>
      <c r="J418" s="238">
        <f>ROUND(I418*H418,2)</f>
        <v>0</v>
      </c>
      <c r="K418" s="234" t="s">
        <v>143</v>
      </c>
      <c r="L418" s="44"/>
      <c r="M418" s="239" t="s">
        <v>1</v>
      </c>
      <c r="N418" s="240" t="s">
        <v>41</v>
      </c>
      <c r="O418" s="92"/>
      <c r="P418" s="241">
        <f>O418*H418</f>
        <v>0</v>
      </c>
      <c r="Q418" s="241">
        <v>0</v>
      </c>
      <c r="R418" s="241">
        <f>Q418*H418</f>
        <v>0</v>
      </c>
      <c r="S418" s="241">
        <v>0</v>
      </c>
      <c r="T418" s="24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3" t="s">
        <v>189</v>
      </c>
      <c r="AT418" s="243" t="s">
        <v>139</v>
      </c>
      <c r="AU418" s="243" t="s">
        <v>145</v>
      </c>
      <c r="AY418" s="17" t="s">
        <v>136</v>
      </c>
      <c r="BE418" s="244">
        <f>IF(N418="základní",J418,0)</f>
        <v>0</v>
      </c>
      <c r="BF418" s="244">
        <f>IF(N418="snížená",J418,0)</f>
        <v>0</v>
      </c>
      <c r="BG418" s="244">
        <f>IF(N418="zákl. přenesená",J418,0)</f>
        <v>0</v>
      </c>
      <c r="BH418" s="244">
        <f>IF(N418="sníž. přenesená",J418,0)</f>
        <v>0</v>
      </c>
      <c r="BI418" s="244">
        <f>IF(N418="nulová",J418,0)</f>
        <v>0</v>
      </c>
      <c r="BJ418" s="17" t="s">
        <v>146</v>
      </c>
      <c r="BK418" s="244">
        <f>ROUND(I418*H418,2)</f>
        <v>0</v>
      </c>
      <c r="BL418" s="17" t="s">
        <v>189</v>
      </c>
      <c r="BM418" s="243" t="s">
        <v>810</v>
      </c>
    </row>
    <row r="419" s="2" customFormat="1" ht="16.5" customHeight="1">
      <c r="A419" s="38"/>
      <c r="B419" s="39"/>
      <c r="C419" s="278" t="s">
        <v>501</v>
      </c>
      <c r="D419" s="278" t="s">
        <v>212</v>
      </c>
      <c r="E419" s="279" t="s">
        <v>811</v>
      </c>
      <c r="F419" s="280" t="s">
        <v>812</v>
      </c>
      <c r="G419" s="281" t="s">
        <v>142</v>
      </c>
      <c r="H419" s="282">
        <v>1</v>
      </c>
      <c r="I419" s="283"/>
      <c r="J419" s="284">
        <f>ROUND(I419*H419,2)</f>
        <v>0</v>
      </c>
      <c r="K419" s="280" t="s">
        <v>143</v>
      </c>
      <c r="L419" s="285"/>
      <c r="M419" s="286" t="s">
        <v>1</v>
      </c>
      <c r="N419" s="287" t="s">
        <v>41</v>
      </c>
      <c r="O419" s="92"/>
      <c r="P419" s="241">
        <f>O419*H419</f>
        <v>0</v>
      </c>
      <c r="Q419" s="241">
        <v>0.00040000000000000002</v>
      </c>
      <c r="R419" s="241">
        <f>Q419*H419</f>
        <v>0.00040000000000000002</v>
      </c>
      <c r="S419" s="241">
        <v>0</v>
      </c>
      <c r="T419" s="24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3" t="s">
        <v>225</v>
      </c>
      <c r="AT419" s="243" t="s">
        <v>212</v>
      </c>
      <c r="AU419" s="243" t="s">
        <v>145</v>
      </c>
      <c r="AY419" s="17" t="s">
        <v>136</v>
      </c>
      <c r="BE419" s="244">
        <f>IF(N419="základní",J419,0)</f>
        <v>0</v>
      </c>
      <c r="BF419" s="244">
        <f>IF(N419="snížená",J419,0)</f>
        <v>0</v>
      </c>
      <c r="BG419" s="244">
        <f>IF(N419="zákl. přenesená",J419,0)</f>
        <v>0</v>
      </c>
      <c r="BH419" s="244">
        <f>IF(N419="sníž. přenesená",J419,0)</f>
        <v>0</v>
      </c>
      <c r="BI419" s="244">
        <f>IF(N419="nulová",J419,0)</f>
        <v>0</v>
      </c>
      <c r="BJ419" s="17" t="s">
        <v>146</v>
      </c>
      <c r="BK419" s="244">
        <f>ROUND(I419*H419,2)</f>
        <v>0</v>
      </c>
      <c r="BL419" s="17" t="s">
        <v>189</v>
      </c>
      <c r="BM419" s="243" t="s">
        <v>813</v>
      </c>
    </row>
    <row r="420" s="2" customFormat="1" ht="21.75" customHeight="1">
      <c r="A420" s="38"/>
      <c r="B420" s="39"/>
      <c r="C420" s="232" t="s">
        <v>814</v>
      </c>
      <c r="D420" s="232" t="s">
        <v>139</v>
      </c>
      <c r="E420" s="233" t="s">
        <v>815</v>
      </c>
      <c r="F420" s="234" t="s">
        <v>816</v>
      </c>
      <c r="G420" s="235" t="s">
        <v>142</v>
      </c>
      <c r="H420" s="236">
        <v>6</v>
      </c>
      <c r="I420" s="237"/>
      <c r="J420" s="238">
        <f>ROUND(I420*H420,2)</f>
        <v>0</v>
      </c>
      <c r="K420" s="234" t="s">
        <v>143</v>
      </c>
      <c r="L420" s="44"/>
      <c r="M420" s="239" t="s">
        <v>1</v>
      </c>
      <c r="N420" s="240" t="s">
        <v>41</v>
      </c>
      <c r="O420" s="92"/>
      <c r="P420" s="241">
        <f>O420*H420</f>
        <v>0</v>
      </c>
      <c r="Q420" s="241">
        <v>0</v>
      </c>
      <c r="R420" s="241">
        <f>Q420*H420</f>
        <v>0</v>
      </c>
      <c r="S420" s="241">
        <v>0</v>
      </c>
      <c r="T420" s="24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3" t="s">
        <v>189</v>
      </c>
      <c r="AT420" s="243" t="s">
        <v>139</v>
      </c>
      <c r="AU420" s="243" t="s">
        <v>145</v>
      </c>
      <c r="AY420" s="17" t="s">
        <v>136</v>
      </c>
      <c r="BE420" s="244">
        <f>IF(N420="základní",J420,0)</f>
        <v>0</v>
      </c>
      <c r="BF420" s="244">
        <f>IF(N420="snížená",J420,0)</f>
        <v>0</v>
      </c>
      <c r="BG420" s="244">
        <f>IF(N420="zákl. přenesená",J420,0)</f>
        <v>0</v>
      </c>
      <c r="BH420" s="244">
        <f>IF(N420="sníž. přenesená",J420,0)</f>
        <v>0</v>
      </c>
      <c r="BI420" s="244">
        <f>IF(N420="nulová",J420,0)</f>
        <v>0</v>
      </c>
      <c r="BJ420" s="17" t="s">
        <v>146</v>
      </c>
      <c r="BK420" s="244">
        <f>ROUND(I420*H420,2)</f>
        <v>0</v>
      </c>
      <c r="BL420" s="17" t="s">
        <v>189</v>
      </c>
      <c r="BM420" s="243" t="s">
        <v>817</v>
      </c>
    </row>
    <row r="421" s="2" customFormat="1" ht="16.5" customHeight="1">
      <c r="A421" s="38"/>
      <c r="B421" s="39"/>
      <c r="C421" s="278" t="s">
        <v>505</v>
      </c>
      <c r="D421" s="278" t="s">
        <v>212</v>
      </c>
      <c r="E421" s="279" t="s">
        <v>818</v>
      </c>
      <c r="F421" s="280" t="s">
        <v>819</v>
      </c>
      <c r="G421" s="281" t="s">
        <v>142</v>
      </c>
      <c r="H421" s="282">
        <v>6</v>
      </c>
      <c r="I421" s="283"/>
      <c r="J421" s="284">
        <f>ROUND(I421*H421,2)</f>
        <v>0</v>
      </c>
      <c r="K421" s="280" t="s">
        <v>143</v>
      </c>
      <c r="L421" s="285"/>
      <c r="M421" s="286" t="s">
        <v>1</v>
      </c>
      <c r="N421" s="287" t="s">
        <v>41</v>
      </c>
      <c r="O421" s="92"/>
      <c r="P421" s="241">
        <f>O421*H421</f>
        <v>0</v>
      </c>
      <c r="Q421" s="241">
        <v>0</v>
      </c>
      <c r="R421" s="241">
        <f>Q421*H421</f>
        <v>0</v>
      </c>
      <c r="S421" s="241">
        <v>0</v>
      </c>
      <c r="T421" s="24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3" t="s">
        <v>225</v>
      </c>
      <c r="AT421" s="243" t="s">
        <v>212</v>
      </c>
      <c r="AU421" s="243" t="s">
        <v>145</v>
      </c>
      <c r="AY421" s="17" t="s">
        <v>136</v>
      </c>
      <c r="BE421" s="244">
        <f>IF(N421="základní",J421,0)</f>
        <v>0</v>
      </c>
      <c r="BF421" s="244">
        <f>IF(N421="snížená",J421,0)</f>
        <v>0</v>
      </c>
      <c r="BG421" s="244">
        <f>IF(N421="zákl. přenesená",J421,0)</f>
        <v>0</v>
      </c>
      <c r="BH421" s="244">
        <f>IF(N421="sníž. přenesená",J421,0)</f>
        <v>0</v>
      </c>
      <c r="BI421" s="244">
        <f>IF(N421="nulová",J421,0)</f>
        <v>0</v>
      </c>
      <c r="BJ421" s="17" t="s">
        <v>146</v>
      </c>
      <c r="BK421" s="244">
        <f>ROUND(I421*H421,2)</f>
        <v>0</v>
      </c>
      <c r="BL421" s="17" t="s">
        <v>189</v>
      </c>
      <c r="BM421" s="243" t="s">
        <v>820</v>
      </c>
    </row>
    <row r="422" s="2" customFormat="1" ht="21.75" customHeight="1">
      <c r="A422" s="38"/>
      <c r="B422" s="39"/>
      <c r="C422" s="232" t="s">
        <v>821</v>
      </c>
      <c r="D422" s="232" t="s">
        <v>139</v>
      </c>
      <c r="E422" s="233" t="s">
        <v>822</v>
      </c>
      <c r="F422" s="234" t="s">
        <v>823</v>
      </c>
      <c r="G422" s="235" t="s">
        <v>142</v>
      </c>
      <c r="H422" s="236">
        <v>1</v>
      </c>
      <c r="I422" s="237"/>
      <c r="J422" s="238">
        <f>ROUND(I422*H422,2)</f>
        <v>0</v>
      </c>
      <c r="K422" s="234" t="s">
        <v>143</v>
      </c>
      <c r="L422" s="44"/>
      <c r="M422" s="239" t="s">
        <v>1</v>
      </c>
      <c r="N422" s="240" t="s">
        <v>41</v>
      </c>
      <c r="O422" s="92"/>
      <c r="P422" s="241">
        <f>O422*H422</f>
        <v>0</v>
      </c>
      <c r="Q422" s="241">
        <v>0</v>
      </c>
      <c r="R422" s="241">
        <f>Q422*H422</f>
        <v>0</v>
      </c>
      <c r="S422" s="241">
        <v>0</v>
      </c>
      <c r="T422" s="24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3" t="s">
        <v>189</v>
      </c>
      <c r="AT422" s="243" t="s">
        <v>139</v>
      </c>
      <c r="AU422" s="243" t="s">
        <v>145</v>
      </c>
      <c r="AY422" s="17" t="s">
        <v>136</v>
      </c>
      <c r="BE422" s="244">
        <f>IF(N422="základní",J422,0)</f>
        <v>0</v>
      </c>
      <c r="BF422" s="244">
        <f>IF(N422="snížená",J422,0)</f>
        <v>0</v>
      </c>
      <c r="BG422" s="244">
        <f>IF(N422="zákl. přenesená",J422,0)</f>
        <v>0</v>
      </c>
      <c r="BH422" s="244">
        <f>IF(N422="sníž. přenesená",J422,0)</f>
        <v>0</v>
      </c>
      <c r="BI422" s="244">
        <f>IF(N422="nulová",J422,0)</f>
        <v>0</v>
      </c>
      <c r="BJ422" s="17" t="s">
        <v>146</v>
      </c>
      <c r="BK422" s="244">
        <f>ROUND(I422*H422,2)</f>
        <v>0</v>
      </c>
      <c r="BL422" s="17" t="s">
        <v>189</v>
      </c>
      <c r="BM422" s="243" t="s">
        <v>824</v>
      </c>
    </row>
    <row r="423" s="2" customFormat="1" ht="21.75" customHeight="1">
      <c r="A423" s="38"/>
      <c r="B423" s="39"/>
      <c r="C423" s="232" t="s">
        <v>508</v>
      </c>
      <c r="D423" s="232" t="s">
        <v>139</v>
      </c>
      <c r="E423" s="233" t="s">
        <v>825</v>
      </c>
      <c r="F423" s="234" t="s">
        <v>826</v>
      </c>
      <c r="G423" s="235" t="s">
        <v>142</v>
      </c>
      <c r="H423" s="236">
        <v>6</v>
      </c>
      <c r="I423" s="237"/>
      <c r="J423" s="238">
        <f>ROUND(I423*H423,2)</f>
        <v>0</v>
      </c>
      <c r="K423" s="234" t="s">
        <v>143</v>
      </c>
      <c r="L423" s="44"/>
      <c r="M423" s="239" t="s">
        <v>1</v>
      </c>
      <c r="N423" s="240" t="s">
        <v>41</v>
      </c>
      <c r="O423" s="92"/>
      <c r="P423" s="241">
        <f>O423*H423</f>
        <v>0</v>
      </c>
      <c r="Q423" s="241">
        <v>0</v>
      </c>
      <c r="R423" s="241">
        <f>Q423*H423</f>
        <v>0</v>
      </c>
      <c r="S423" s="241">
        <v>0</v>
      </c>
      <c r="T423" s="24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3" t="s">
        <v>189</v>
      </c>
      <c r="AT423" s="243" t="s">
        <v>139</v>
      </c>
      <c r="AU423" s="243" t="s">
        <v>145</v>
      </c>
      <c r="AY423" s="17" t="s">
        <v>136</v>
      </c>
      <c r="BE423" s="244">
        <f>IF(N423="základní",J423,0)</f>
        <v>0</v>
      </c>
      <c r="BF423" s="244">
        <f>IF(N423="snížená",J423,0)</f>
        <v>0</v>
      </c>
      <c r="BG423" s="244">
        <f>IF(N423="zákl. přenesená",J423,0)</f>
        <v>0</v>
      </c>
      <c r="BH423" s="244">
        <f>IF(N423="sníž. přenesená",J423,0)</f>
        <v>0</v>
      </c>
      <c r="BI423" s="244">
        <f>IF(N423="nulová",J423,0)</f>
        <v>0</v>
      </c>
      <c r="BJ423" s="17" t="s">
        <v>146</v>
      </c>
      <c r="BK423" s="244">
        <f>ROUND(I423*H423,2)</f>
        <v>0</v>
      </c>
      <c r="BL423" s="17" t="s">
        <v>189</v>
      </c>
      <c r="BM423" s="243" t="s">
        <v>827</v>
      </c>
    </row>
    <row r="424" s="2" customFormat="1" ht="21.75" customHeight="1">
      <c r="A424" s="38"/>
      <c r="B424" s="39"/>
      <c r="C424" s="232" t="s">
        <v>828</v>
      </c>
      <c r="D424" s="232" t="s">
        <v>139</v>
      </c>
      <c r="E424" s="233" t="s">
        <v>829</v>
      </c>
      <c r="F424" s="234" t="s">
        <v>830</v>
      </c>
      <c r="G424" s="235" t="s">
        <v>300</v>
      </c>
      <c r="H424" s="236">
        <v>0.017999999999999999</v>
      </c>
      <c r="I424" s="237"/>
      <c r="J424" s="238">
        <f>ROUND(I424*H424,2)</f>
        <v>0</v>
      </c>
      <c r="K424" s="234" t="s">
        <v>143</v>
      </c>
      <c r="L424" s="44"/>
      <c r="M424" s="239" t="s">
        <v>1</v>
      </c>
      <c r="N424" s="240" t="s">
        <v>41</v>
      </c>
      <c r="O424" s="92"/>
      <c r="P424" s="241">
        <f>O424*H424</f>
        <v>0</v>
      </c>
      <c r="Q424" s="241">
        <v>0</v>
      </c>
      <c r="R424" s="241">
        <f>Q424*H424</f>
        <v>0</v>
      </c>
      <c r="S424" s="241">
        <v>0</v>
      </c>
      <c r="T424" s="24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3" t="s">
        <v>189</v>
      </c>
      <c r="AT424" s="243" t="s">
        <v>139</v>
      </c>
      <c r="AU424" s="243" t="s">
        <v>145</v>
      </c>
      <c r="AY424" s="17" t="s">
        <v>136</v>
      </c>
      <c r="BE424" s="244">
        <f>IF(N424="základní",J424,0)</f>
        <v>0</v>
      </c>
      <c r="BF424" s="244">
        <f>IF(N424="snížená",J424,0)</f>
        <v>0</v>
      </c>
      <c r="BG424" s="244">
        <f>IF(N424="zákl. přenesená",J424,0)</f>
        <v>0</v>
      </c>
      <c r="BH424" s="244">
        <f>IF(N424="sníž. přenesená",J424,0)</f>
        <v>0</v>
      </c>
      <c r="BI424" s="244">
        <f>IF(N424="nulová",J424,0)</f>
        <v>0</v>
      </c>
      <c r="BJ424" s="17" t="s">
        <v>146</v>
      </c>
      <c r="BK424" s="244">
        <f>ROUND(I424*H424,2)</f>
        <v>0</v>
      </c>
      <c r="BL424" s="17" t="s">
        <v>189</v>
      </c>
      <c r="BM424" s="243" t="s">
        <v>831</v>
      </c>
    </row>
    <row r="425" s="2" customFormat="1" ht="16.5" customHeight="1">
      <c r="A425" s="38"/>
      <c r="B425" s="39"/>
      <c r="C425" s="232" t="s">
        <v>512</v>
      </c>
      <c r="D425" s="232" t="s">
        <v>139</v>
      </c>
      <c r="E425" s="233" t="s">
        <v>832</v>
      </c>
      <c r="F425" s="234" t="s">
        <v>833</v>
      </c>
      <c r="G425" s="235" t="s">
        <v>291</v>
      </c>
      <c r="H425" s="236">
        <v>12</v>
      </c>
      <c r="I425" s="237"/>
      <c r="J425" s="238">
        <f>ROUND(I425*H425,2)</f>
        <v>0</v>
      </c>
      <c r="K425" s="234" t="s">
        <v>143</v>
      </c>
      <c r="L425" s="44"/>
      <c r="M425" s="239" t="s">
        <v>1</v>
      </c>
      <c r="N425" s="240" t="s">
        <v>41</v>
      </c>
      <c r="O425" s="92"/>
      <c r="P425" s="241">
        <f>O425*H425</f>
        <v>0</v>
      </c>
      <c r="Q425" s="241">
        <v>0</v>
      </c>
      <c r="R425" s="241">
        <f>Q425*H425</f>
        <v>0</v>
      </c>
      <c r="S425" s="241">
        <v>0</v>
      </c>
      <c r="T425" s="24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3" t="s">
        <v>189</v>
      </c>
      <c r="AT425" s="243" t="s">
        <v>139</v>
      </c>
      <c r="AU425" s="243" t="s">
        <v>145</v>
      </c>
      <c r="AY425" s="17" t="s">
        <v>136</v>
      </c>
      <c r="BE425" s="244">
        <f>IF(N425="základní",J425,0)</f>
        <v>0</v>
      </c>
      <c r="BF425" s="244">
        <f>IF(N425="snížená",J425,0)</f>
        <v>0</v>
      </c>
      <c r="BG425" s="244">
        <f>IF(N425="zákl. přenesená",J425,0)</f>
        <v>0</v>
      </c>
      <c r="BH425" s="244">
        <f>IF(N425="sníž. přenesená",J425,0)</f>
        <v>0</v>
      </c>
      <c r="BI425" s="244">
        <f>IF(N425="nulová",J425,0)</f>
        <v>0</v>
      </c>
      <c r="BJ425" s="17" t="s">
        <v>146</v>
      </c>
      <c r="BK425" s="244">
        <f>ROUND(I425*H425,2)</f>
        <v>0</v>
      </c>
      <c r="BL425" s="17" t="s">
        <v>189</v>
      </c>
      <c r="BM425" s="243" t="s">
        <v>834</v>
      </c>
    </row>
    <row r="426" s="15" customFormat="1">
      <c r="A426" s="15"/>
      <c r="B426" s="268"/>
      <c r="C426" s="269"/>
      <c r="D426" s="247" t="s">
        <v>156</v>
      </c>
      <c r="E426" s="270" t="s">
        <v>1</v>
      </c>
      <c r="F426" s="271" t="s">
        <v>835</v>
      </c>
      <c r="G426" s="269"/>
      <c r="H426" s="270" t="s">
        <v>1</v>
      </c>
      <c r="I426" s="272"/>
      <c r="J426" s="269"/>
      <c r="K426" s="269"/>
      <c r="L426" s="273"/>
      <c r="M426" s="274"/>
      <c r="N426" s="275"/>
      <c r="O426" s="275"/>
      <c r="P426" s="275"/>
      <c r="Q426" s="275"/>
      <c r="R426" s="275"/>
      <c r="S426" s="275"/>
      <c r="T426" s="27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7" t="s">
        <v>156</v>
      </c>
      <c r="AU426" s="277" t="s">
        <v>145</v>
      </c>
      <c r="AV426" s="15" t="s">
        <v>79</v>
      </c>
      <c r="AW426" s="15" t="s">
        <v>30</v>
      </c>
      <c r="AX426" s="15" t="s">
        <v>73</v>
      </c>
      <c r="AY426" s="277" t="s">
        <v>136</v>
      </c>
    </row>
    <row r="427" s="13" customFormat="1">
      <c r="A427" s="13"/>
      <c r="B427" s="245"/>
      <c r="C427" s="246"/>
      <c r="D427" s="247" t="s">
        <v>156</v>
      </c>
      <c r="E427" s="248" t="s">
        <v>1</v>
      </c>
      <c r="F427" s="249" t="s">
        <v>836</v>
      </c>
      <c r="G427" s="246"/>
      <c r="H427" s="250">
        <v>12</v>
      </c>
      <c r="I427" s="251"/>
      <c r="J427" s="246"/>
      <c r="K427" s="246"/>
      <c r="L427" s="252"/>
      <c r="M427" s="253"/>
      <c r="N427" s="254"/>
      <c r="O427" s="254"/>
      <c r="P427" s="254"/>
      <c r="Q427" s="254"/>
      <c r="R427" s="254"/>
      <c r="S427" s="254"/>
      <c r="T427" s="25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6" t="s">
        <v>156</v>
      </c>
      <c r="AU427" s="256" t="s">
        <v>145</v>
      </c>
      <c r="AV427" s="13" t="s">
        <v>145</v>
      </c>
      <c r="AW427" s="13" t="s">
        <v>30</v>
      </c>
      <c r="AX427" s="13" t="s">
        <v>73</v>
      </c>
      <c r="AY427" s="256" t="s">
        <v>136</v>
      </c>
    </row>
    <row r="428" s="14" customFormat="1">
      <c r="A428" s="14"/>
      <c r="B428" s="257"/>
      <c r="C428" s="258"/>
      <c r="D428" s="247" t="s">
        <v>156</v>
      </c>
      <c r="E428" s="259" t="s">
        <v>1</v>
      </c>
      <c r="F428" s="260" t="s">
        <v>159</v>
      </c>
      <c r="G428" s="258"/>
      <c r="H428" s="261">
        <v>12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7" t="s">
        <v>156</v>
      </c>
      <c r="AU428" s="267" t="s">
        <v>145</v>
      </c>
      <c r="AV428" s="14" t="s">
        <v>144</v>
      </c>
      <c r="AW428" s="14" t="s">
        <v>30</v>
      </c>
      <c r="AX428" s="14" t="s">
        <v>79</v>
      </c>
      <c r="AY428" s="267" t="s">
        <v>136</v>
      </c>
    </row>
    <row r="429" s="2" customFormat="1" ht="16.5" customHeight="1">
      <c r="A429" s="38"/>
      <c r="B429" s="39"/>
      <c r="C429" s="278" t="s">
        <v>837</v>
      </c>
      <c r="D429" s="278" t="s">
        <v>212</v>
      </c>
      <c r="E429" s="279" t="s">
        <v>838</v>
      </c>
      <c r="F429" s="280" t="s">
        <v>839</v>
      </c>
      <c r="G429" s="281" t="s">
        <v>840</v>
      </c>
      <c r="H429" s="282">
        <v>1</v>
      </c>
      <c r="I429" s="283"/>
      <c r="J429" s="284">
        <f>ROUND(I429*H429,2)</f>
        <v>0</v>
      </c>
      <c r="K429" s="280" t="s">
        <v>665</v>
      </c>
      <c r="L429" s="285"/>
      <c r="M429" s="286" t="s">
        <v>1</v>
      </c>
      <c r="N429" s="287" t="s">
        <v>41</v>
      </c>
      <c r="O429" s="92"/>
      <c r="P429" s="241">
        <f>O429*H429</f>
        <v>0</v>
      </c>
      <c r="Q429" s="241">
        <v>0</v>
      </c>
      <c r="R429" s="241">
        <f>Q429*H429</f>
        <v>0</v>
      </c>
      <c r="S429" s="241">
        <v>0</v>
      </c>
      <c r="T429" s="24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3" t="s">
        <v>225</v>
      </c>
      <c r="AT429" s="243" t="s">
        <v>212</v>
      </c>
      <c r="AU429" s="243" t="s">
        <v>145</v>
      </c>
      <c r="AY429" s="17" t="s">
        <v>136</v>
      </c>
      <c r="BE429" s="244">
        <f>IF(N429="základní",J429,0)</f>
        <v>0</v>
      </c>
      <c r="BF429" s="244">
        <f>IF(N429="snížená",J429,0)</f>
        <v>0</v>
      </c>
      <c r="BG429" s="244">
        <f>IF(N429="zákl. přenesená",J429,0)</f>
        <v>0</v>
      </c>
      <c r="BH429" s="244">
        <f>IF(N429="sníž. přenesená",J429,0)</f>
        <v>0</v>
      </c>
      <c r="BI429" s="244">
        <f>IF(N429="nulová",J429,0)</f>
        <v>0</v>
      </c>
      <c r="BJ429" s="17" t="s">
        <v>146</v>
      </c>
      <c r="BK429" s="244">
        <f>ROUND(I429*H429,2)</f>
        <v>0</v>
      </c>
      <c r="BL429" s="17" t="s">
        <v>189</v>
      </c>
      <c r="BM429" s="243" t="s">
        <v>841</v>
      </c>
    </row>
    <row r="430" s="2" customFormat="1" ht="16.5" customHeight="1">
      <c r="A430" s="38"/>
      <c r="B430" s="39"/>
      <c r="C430" s="232" t="s">
        <v>516</v>
      </c>
      <c r="D430" s="232" t="s">
        <v>139</v>
      </c>
      <c r="E430" s="233" t="s">
        <v>842</v>
      </c>
      <c r="F430" s="234" t="s">
        <v>843</v>
      </c>
      <c r="G430" s="235" t="s">
        <v>291</v>
      </c>
      <c r="H430" s="236">
        <v>4</v>
      </c>
      <c r="I430" s="237"/>
      <c r="J430" s="238">
        <f>ROUND(I430*H430,2)</f>
        <v>0</v>
      </c>
      <c r="K430" s="234" t="s">
        <v>143</v>
      </c>
      <c r="L430" s="44"/>
      <c r="M430" s="239" t="s">
        <v>1</v>
      </c>
      <c r="N430" s="240" t="s">
        <v>41</v>
      </c>
      <c r="O430" s="92"/>
      <c r="P430" s="241">
        <f>O430*H430</f>
        <v>0</v>
      </c>
      <c r="Q430" s="241">
        <v>0</v>
      </c>
      <c r="R430" s="241">
        <f>Q430*H430</f>
        <v>0</v>
      </c>
      <c r="S430" s="241">
        <v>0</v>
      </c>
      <c r="T430" s="24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43" t="s">
        <v>189</v>
      </c>
      <c r="AT430" s="243" t="s">
        <v>139</v>
      </c>
      <c r="AU430" s="243" t="s">
        <v>145</v>
      </c>
      <c r="AY430" s="17" t="s">
        <v>136</v>
      </c>
      <c r="BE430" s="244">
        <f>IF(N430="základní",J430,0)</f>
        <v>0</v>
      </c>
      <c r="BF430" s="244">
        <f>IF(N430="snížená",J430,0)</f>
        <v>0</v>
      </c>
      <c r="BG430" s="244">
        <f>IF(N430="zákl. přenesená",J430,0)</f>
        <v>0</v>
      </c>
      <c r="BH430" s="244">
        <f>IF(N430="sníž. přenesená",J430,0)</f>
        <v>0</v>
      </c>
      <c r="BI430" s="244">
        <f>IF(N430="nulová",J430,0)</f>
        <v>0</v>
      </c>
      <c r="BJ430" s="17" t="s">
        <v>146</v>
      </c>
      <c r="BK430" s="244">
        <f>ROUND(I430*H430,2)</f>
        <v>0</v>
      </c>
      <c r="BL430" s="17" t="s">
        <v>189</v>
      </c>
      <c r="BM430" s="243" t="s">
        <v>844</v>
      </c>
    </row>
    <row r="431" s="15" customFormat="1">
      <c r="A431" s="15"/>
      <c r="B431" s="268"/>
      <c r="C431" s="269"/>
      <c r="D431" s="247" t="s">
        <v>156</v>
      </c>
      <c r="E431" s="270" t="s">
        <v>1</v>
      </c>
      <c r="F431" s="271" t="s">
        <v>845</v>
      </c>
      <c r="G431" s="269"/>
      <c r="H431" s="270" t="s">
        <v>1</v>
      </c>
      <c r="I431" s="272"/>
      <c r="J431" s="269"/>
      <c r="K431" s="269"/>
      <c r="L431" s="273"/>
      <c r="M431" s="274"/>
      <c r="N431" s="275"/>
      <c r="O431" s="275"/>
      <c r="P431" s="275"/>
      <c r="Q431" s="275"/>
      <c r="R431" s="275"/>
      <c r="S431" s="275"/>
      <c r="T431" s="27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7" t="s">
        <v>156</v>
      </c>
      <c r="AU431" s="277" t="s">
        <v>145</v>
      </c>
      <c r="AV431" s="15" t="s">
        <v>79</v>
      </c>
      <c r="AW431" s="15" t="s">
        <v>30</v>
      </c>
      <c r="AX431" s="15" t="s">
        <v>73</v>
      </c>
      <c r="AY431" s="277" t="s">
        <v>136</v>
      </c>
    </row>
    <row r="432" s="13" customFormat="1">
      <c r="A432" s="13"/>
      <c r="B432" s="245"/>
      <c r="C432" s="246"/>
      <c r="D432" s="247" t="s">
        <v>156</v>
      </c>
      <c r="E432" s="248" t="s">
        <v>1</v>
      </c>
      <c r="F432" s="249" t="s">
        <v>144</v>
      </c>
      <c r="G432" s="246"/>
      <c r="H432" s="250">
        <v>4</v>
      </c>
      <c r="I432" s="251"/>
      <c r="J432" s="246"/>
      <c r="K432" s="246"/>
      <c r="L432" s="252"/>
      <c r="M432" s="253"/>
      <c r="N432" s="254"/>
      <c r="O432" s="254"/>
      <c r="P432" s="254"/>
      <c r="Q432" s="254"/>
      <c r="R432" s="254"/>
      <c r="S432" s="254"/>
      <c r="T432" s="25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6" t="s">
        <v>156</v>
      </c>
      <c r="AU432" s="256" t="s">
        <v>145</v>
      </c>
      <c r="AV432" s="13" t="s">
        <v>145</v>
      </c>
      <c r="AW432" s="13" t="s">
        <v>30</v>
      </c>
      <c r="AX432" s="13" t="s">
        <v>73</v>
      </c>
      <c r="AY432" s="256" t="s">
        <v>136</v>
      </c>
    </row>
    <row r="433" s="14" customFormat="1">
      <c r="A433" s="14"/>
      <c r="B433" s="257"/>
      <c r="C433" s="258"/>
      <c r="D433" s="247" t="s">
        <v>156</v>
      </c>
      <c r="E433" s="259" t="s">
        <v>1</v>
      </c>
      <c r="F433" s="260" t="s">
        <v>159</v>
      </c>
      <c r="G433" s="258"/>
      <c r="H433" s="261">
        <v>4</v>
      </c>
      <c r="I433" s="262"/>
      <c r="J433" s="258"/>
      <c r="K433" s="258"/>
      <c r="L433" s="263"/>
      <c r="M433" s="264"/>
      <c r="N433" s="265"/>
      <c r="O433" s="265"/>
      <c r="P433" s="265"/>
      <c r="Q433" s="265"/>
      <c r="R433" s="265"/>
      <c r="S433" s="265"/>
      <c r="T433" s="26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7" t="s">
        <v>156</v>
      </c>
      <c r="AU433" s="267" t="s">
        <v>145</v>
      </c>
      <c r="AV433" s="14" t="s">
        <v>144</v>
      </c>
      <c r="AW433" s="14" t="s">
        <v>30</v>
      </c>
      <c r="AX433" s="14" t="s">
        <v>79</v>
      </c>
      <c r="AY433" s="267" t="s">
        <v>136</v>
      </c>
    </row>
    <row r="434" s="2" customFormat="1" ht="21.75" customHeight="1">
      <c r="A434" s="38"/>
      <c r="B434" s="39"/>
      <c r="C434" s="278" t="s">
        <v>846</v>
      </c>
      <c r="D434" s="278" t="s">
        <v>212</v>
      </c>
      <c r="E434" s="279" t="s">
        <v>847</v>
      </c>
      <c r="F434" s="280" t="s">
        <v>848</v>
      </c>
      <c r="G434" s="281" t="s">
        <v>840</v>
      </c>
      <c r="H434" s="282">
        <v>1</v>
      </c>
      <c r="I434" s="283"/>
      <c r="J434" s="284">
        <f>ROUND(I434*H434,2)</f>
        <v>0</v>
      </c>
      <c r="K434" s="280" t="s">
        <v>665</v>
      </c>
      <c r="L434" s="285"/>
      <c r="M434" s="286" t="s">
        <v>1</v>
      </c>
      <c r="N434" s="287" t="s">
        <v>41</v>
      </c>
      <c r="O434" s="92"/>
      <c r="P434" s="241">
        <f>O434*H434</f>
        <v>0</v>
      </c>
      <c r="Q434" s="241">
        <v>0</v>
      </c>
      <c r="R434" s="241">
        <f>Q434*H434</f>
        <v>0</v>
      </c>
      <c r="S434" s="241">
        <v>0</v>
      </c>
      <c r="T434" s="24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3" t="s">
        <v>225</v>
      </c>
      <c r="AT434" s="243" t="s">
        <v>212</v>
      </c>
      <c r="AU434" s="243" t="s">
        <v>145</v>
      </c>
      <c r="AY434" s="17" t="s">
        <v>136</v>
      </c>
      <c r="BE434" s="244">
        <f>IF(N434="základní",J434,0)</f>
        <v>0</v>
      </c>
      <c r="BF434" s="244">
        <f>IF(N434="snížená",J434,0)</f>
        <v>0</v>
      </c>
      <c r="BG434" s="244">
        <f>IF(N434="zákl. přenesená",J434,0)</f>
        <v>0</v>
      </c>
      <c r="BH434" s="244">
        <f>IF(N434="sníž. přenesená",J434,0)</f>
        <v>0</v>
      </c>
      <c r="BI434" s="244">
        <f>IF(N434="nulová",J434,0)</f>
        <v>0</v>
      </c>
      <c r="BJ434" s="17" t="s">
        <v>146</v>
      </c>
      <c r="BK434" s="244">
        <f>ROUND(I434*H434,2)</f>
        <v>0</v>
      </c>
      <c r="BL434" s="17" t="s">
        <v>189</v>
      </c>
      <c r="BM434" s="243" t="s">
        <v>849</v>
      </c>
    </row>
    <row r="435" s="12" customFormat="1" ht="22.8" customHeight="1">
      <c r="A435" s="12"/>
      <c r="B435" s="216"/>
      <c r="C435" s="217"/>
      <c r="D435" s="218" t="s">
        <v>72</v>
      </c>
      <c r="E435" s="230" t="s">
        <v>850</v>
      </c>
      <c r="F435" s="230" t="s">
        <v>851</v>
      </c>
      <c r="G435" s="217"/>
      <c r="H435" s="217"/>
      <c r="I435" s="220"/>
      <c r="J435" s="231">
        <f>BK435</f>
        <v>0</v>
      </c>
      <c r="K435" s="217"/>
      <c r="L435" s="222"/>
      <c r="M435" s="223"/>
      <c r="N435" s="224"/>
      <c r="O435" s="224"/>
      <c r="P435" s="225">
        <f>SUM(P436:P437)</f>
        <v>0</v>
      </c>
      <c r="Q435" s="224"/>
      <c r="R435" s="225">
        <f>SUM(R436:R437)</f>
        <v>0</v>
      </c>
      <c r="S435" s="224"/>
      <c r="T435" s="226">
        <f>SUM(T436:T437)</f>
        <v>0.023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7" t="s">
        <v>145</v>
      </c>
      <c r="AT435" s="228" t="s">
        <v>72</v>
      </c>
      <c r="AU435" s="228" t="s">
        <v>79</v>
      </c>
      <c r="AY435" s="227" t="s">
        <v>136</v>
      </c>
      <c r="BK435" s="229">
        <f>SUM(BK436:BK437)</f>
        <v>0</v>
      </c>
    </row>
    <row r="436" s="2" customFormat="1" ht="16.5" customHeight="1">
      <c r="A436" s="38"/>
      <c r="B436" s="39"/>
      <c r="C436" s="232" t="s">
        <v>520</v>
      </c>
      <c r="D436" s="232" t="s">
        <v>139</v>
      </c>
      <c r="E436" s="233" t="s">
        <v>852</v>
      </c>
      <c r="F436" s="234" t="s">
        <v>853</v>
      </c>
      <c r="G436" s="235" t="s">
        <v>142</v>
      </c>
      <c r="H436" s="236">
        <v>1</v>
      </c>
      <c r="I436" s="237"/>
      <c r="J436" s="238">
        <f>ROUND(I436*H436,2)</f>
        <v>0</v>
      </c>
      <c r="K436" s="234" t="s">
        <v>143</v>
      </c>
      <c r="L436" s="44"/>
      <c r="M436" s="239" t="s">
        <v>1</v>
      </c>
      <c r="N436" s="240" t="s">
        <v>41</v>
      </c>
      <c r="O436" s="92"/>
      <c r="P436" s="241">
        <f>O436*H436</f>
        <v>0</v>
      </c>
      <c r="Q436" s="241">
        <v>0</v>
      </c>
      <c r="R436" s="241">
        <f>Q436*H436</f>
        <v>0</v>
      </c>
      <c r="S436" s="241">
        <v>0.023</v>
      </c>
      <c r="T436" s="242">
        <f>S436*H436</f>
        <v>0.023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3" t="s">
        <v>189</v>
      </c>
      <c r="AT436" s="243" t="s">
        <v>139</v>
      </c>
      <c r="AU436" s="243" t="s">
        <v>145</v>
      </c>
      <c r="AY436" s="17" t="s">
        <v>136</v>
      </c>
      <c r="BE436" s="244">
        <f>IF(N436="základní",J436,0)</f>
        <v>0</v>
      </c>
      <c r="BF436" s="244">
        <f>IF(N436="snížená",J436,0)</f>
        <v>0</v>
      </c>
      <c r="BG436" s="244">
        <f>IF(N436="zákl. přenesená",J436,0)</f>
        <v>0</v>
      </c>
      <c r="BH436" s="244">
        <f>IF(N436="sníž. přenesená",J436,0)</f>
        <v>0</v>
      </c>
      <c r="BI436" s="244">
        <f>IF(N436="nulová",J436,0)</f>
        <v>0</v>
      </c>
      <c r="BJ436" s="17" t="s">
        <v>146</v>
      </c>
      <c r="BK436" s="244">
        <f>ROUND(I436*H436,2)</f>
        <v>0</v>
      </c>
      <c r="BL436" s="17" t="s">
        <v>189</v>
      </c>
      <c r="BM436" s="243" t="s">
        <v>854</v>
      </c>
    </row>
    <row r="437" s="2" customFormat="1" ht="21.75" customHeight="1">
      <c r="A437" s="38"/>
      <c r="B437" s="39"/>
      <c r="C437" s="232" t="s">
        <v>855</v>
      </c>
      <c r="D437" s="232" t="s">
        <v>139</v>
      </c>
      <c r="E437" s="233" t="s">
        <v>856</v>
      </c>
      <c r="F437" s="234" t="s">
        <v>857</v>
      </c>
      <c r="G437" s="235" t="s">
        <v>300</v>
      </c>
      <c r="H437" s="236">
        <v>0.02</v>
      </c>
      <c r="I437" s="237"/>
      <c r="J437" s="238">
        <f>ROUND(I437*H437,2)</f>
        <v>0</v>
      </c>
      <c r="K437" s="234" t="s">
        <v>143</v>
      </c>
      <c r="L437" s="44"/>
      <c r="M437" s="239" t="s">
        <v>1</v>
      </c>
      <c r="N437" s="240" t="s">
        <v>41</v>
      </c>
      <c r="O437" s="92"/>
      <c r="P437" s="241">
        <f>O437*H437</f>
        <v>0</v>
      </c>
      <c r="Q437" s="241">
        <v>0</v>
      </c>
      <c r="R437" s="241">
        <f>Q437*H437</f>
        <v>0</v>
      </c>
      <c r="S437" s="241">
        <v>0</v>
      </c>
      <c r="T437" s="24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3" t="s">
        <v>189</v>
      </c>
      <c r="AT437" s="243" t="s">
        <v>139</v>
      </c>
      <c r="AU437" s="243" t="s">
        <v>145</v>
      </c>
      <c r="AY437" s="17" t="s">
        <v>136</v>
      </c>
      <c r="BE437" s="244">
        <f>IF(N437="základní",J437,0)</f>
        <v>0</v>
      </c>
      <c r="BF437" s="244">
        <f>IF(N437="snížená",J437,0)</f>
        <v>0</v>
      </c>
      <c r="BG437" s="244">
        <f>IF(N437="zákl. přenesená",J437,0)</f>
        <v>0</v>
      </c>
      <c r="BH437" s="244">
        <f>IF(N437="sníž. přenesená",J437,0)</f>
        <v>0</v>
      </c>
      <c r="BI437" s="244">
        <f>IF(N437="nulová",J437,0)</f>
        <v>0</v>
      </c>
      <c r="BJ437" s="17" t="s">
        <v>146</v>
      </c>
      <c r="BK437" s="244">
        <f>ROUND(I437*H437,2)</f>
        <v>0</v>
      </c>
      <c r="BL437" s="17" t="s">
        <v>189</v>
      </c>
      <c r="BM437" s="243" t="s">
        <v>858</v>
      </c>
    </row>
    <row r="438" s="12" customFormat="1" ht="22.8" customHeight="1">
      <c r="A438" s="12"/>
      <c r="B438" s="216"/>
      <c r="C438" s="217"/>
      <c r="D438" s="218" t="s">
        <v>72</v>
      </c>
      <c r="E438" s="230" t="s">
        <v>859</v>
      </c>
      <c r="F438" s="230" t="s">
        <v>860</v>
      </c>
      <c r="G438" s="217"/>
      <c r="H438" s="217"/>
      <c r="I438" s="220"/>
      <c r="J438" s="231">
        <f>BK438</f>
        <v>0</v>
      </c>
      <c r="K438" s="217"/>
      <c r="L438" s="222"/>
      <c r="M438" s="223"/>
      <c r="N438" s="224"/>
      <c r="O438" s="224"/>
      <c r="P438" s="225">
        <f>SUM(P439:P446)</f>
        <v>0</v>
      </c>
      <c r="Q438" s="224"/>
      <c r="R438" s="225">
        <f>SUM(R439:R446)</f>
        <v>0.025079999999999998</v>
      </c>
      <c r="S438" s="224"/>
      <c r="T438" s="226">
        <f>SUM(T439:T446)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7" t="s">
        <v>145</v>
      </c>
      <c r="AT438" s="228" t="s">
        <v>72</v>
      </c>
      <c r="AU438" s="228" t="s">
        <v>79</v>
      </c>
      <c r="AY438" s="227" t="s">
        <v>136</v>
      </c>
      <c r="BK438" s="229">
        <f>SUM(BK439:BK446)</f>
        <v>0</v>
      </c>
    </row>
    <row r="439" s="2" customFormat="1" ht="16.5" customHeight="1">
      <c r="A439" s="38"/>
      <c r="B439" s="39"/>
      <c r="C439" s="232" t="s">
        <v>523</v>
      </c>
      <c r="D439" s="232" t="s">
        <v>139</v>
      </c>
      <c r="E439" s="233" t="s">
        <v>861</v>
      </c>
      <c r="F439" s="234" t="s">
        <v>862</v>
      </c>
      <c r="G439" s="235" t="s">
        <v>142</v>
      </c>
      <c r="H439" s="236">
        <v>2</v>
      </c>
      <c r="I439" s="237"/>
      <c r="J439" s="238">
        <f>ROUND(I439*H439,2)</f>
        <v>0</v>
      </c>
      <c r="K439" s="234" t="s">
        <v>143</v>
      </c>
      <c r="L439" s="44"/>
      <c r="M439" s="239" t="s">
        <v>1</v>
      </c>
      <c r="N439" s="240" t="s">
        <v>41</v>
      </c>
      <c r="O439" s="92"/>
      <c r="P439" s="241">
        <f>O439*H439</f>
        <v>0</v>
      </c>
      <c r="Q439" s="241">
        <v>0</v>
      </c>
      <c r="R439" s="241">
        <f>Q439*H439</f>
        <v>0</v>
      </c>
      <c r="S439" s="241">
        <v>0</v>
      </c>
      <c r="T439" s="24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3" t="s">
        <v>189</v>
      </c>
      <c r="AT439" s="243" t="s">
        <v>139</v>
      </c>
      <c r="AU439" s="243" t="s">
        <v>145</v>
      </c>
      <c r="AY439" s="17" t="s">
        <v>136</v>
      </c>
      <c r="BE439" s="244">
        <f>IF(N439="základní",J439,0)</f>
        <v>0</v>
      </c>
      <c r="BF439" s="244">
        <f>IF(N439="snížená",J439,0)</f>
        <v>0</v>
      </c>
      <c r="BG439" s="244">
        <f>IF(N439="zákl. přenesená",J439,0)</f>
        <v>0</v>
      </c>
      <c r="BH439" s="244">
        <f>IF(N439="sníž. přenesená",J439,0)</f>
        <v>0</v>
      </c>
      <c r="BI439" s="244">
        <f>IF(N439="nulová",J439,0)</f>
        <v>0</v>
      </c>
      <c r="BJ439" s="17" t="s">
        <v>146</v>
      </c>
      <c r="BK439" s="244">
        <f>ROUND(I439*H439,2)</f>
        <v>0</v>
      </c>
      <c r="BL439" s="17" t="s">
        <v>189</v>
      </c>
      <c r="BM439" s="243" t="s">
        <v>863</v>
      </c>
    </row>
    <row r="440" s="2" customFormat="1" ht="21.75" customHeight="1">
      <c r="A440" s="38"/>
      <c r="B440" s="39"/>
      <c r="C440" s="278" t="s">
        <v>864</v>
      </c>
      <c r="D440" s="278" t="s">
        <v>212</v>
      </c>
      <c r="E440" s="279" t="s">
        <v>865</v>
      </c>
      <c r="F440" s="280" t="s">
        <v>866</v>
      </c>
      <c r="G440" s="281" t="s">
        <v>142</v>
      </c>
      <c r="H440" s="282">
        <v>2</v>
      </c>
      <c r="I440" s="283"/>
      <c r="J440" s="284">
        <f>ROUND(I440*H440,2)</f>
        <v>0</v>
      </c>
      <c r="K440" s="280" t="s">
        <v>143</v>
      </c>
      <c r="L440" s="285"/>
      <c r="M440" s="286" t="s">
        <v>1</v>
      </c>
      <c r="N440" s="287" t="s">
        <v>41</v>
      </c>
      <c r="O440" s="92"/>
      <c r="P440" s="241">
        <f>O440*H440</f>
        <v>0</v>
      </c>
      <c r="Q440" s="241">
        <v>0.00040000000000000002</v>
      </c>
      <c r="R440" s="241">
        <f>Q440*H440</f>
        <v>0.00080000000000000004</v>
      </c>
      <c r="S440" s="241">
        <v>0</v>
      </c>
      <c r="T440" s="24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43" t="s">
        <v>225</v>
      </c>
      <c r="AT440" s="243" t="s">
        <v>212</v>
      </c>
      <c r="AU440" s="243" t="s">
        <v>145</v>
      </c>
      <c r="AY440" s="17" t="s">
        <v>136</v>
      </c>
      <c r="BE440" s="244">
        <f>IF(N440="základní",J440,0)</f>
        <v>0</v>
      </c>
      <c r="BF440" s="244">
        <f>IF(N440="snížená",J440,0)</f>
        <v>0</v>
      </c>
      <c r="BG440" s="244">
        <f>IF(N440="zákl. přenesená",J440,0)</f>
        <v>0</v>
      </c>
      <c r="BH440" s="244">
        <f>IF(N440="sníž. přenesená",J440,0)</f>
        <v>0</v>
      </c>
      <c r="BI440" s="244">
        <f>IF(N440="nulová",J440,0)</f>
        <v>0</v>
      </c>
      <c r="BJ440" s="17" t="s">
        <v>146</v>
      </c>
      <c r="BK440" s="244">
        <f>ROUND(I440*H440,2)</f>
        <v>0</v>
      </c>
      <c r="BL440" s="17" t="s">
        <v>189</v>
      </c>
      <c r="BM440" s="243" t="s">
        <v>867</v>
      </c>
    </row>
    <row r="441" s="2" customFormat="1" ht="16.5" customHeight="1">
      <c r="A441" s="38"/>
      <c r="B441" s="39"/>
      <c r="C441" s="278" t="s">
        <v>527</v>
      </c>
      <c r="D441" s="278" t="s">
        <v>212</v>
      </c>
      <c r="E441" s="279" t="s">
        <v>868</v>
      </c>
      <c r="F441" s="280" t="s">
        <v>869</v>
      </c>
      <c r="G441" s="281" t="s">
        <v>142</v>
      </c>
      <c r="H441" s="282">
        <v>2</v>
      </c>
      <c r="I441" s="283"/>
      <c r="J441" s="284">
        <f>ROUND(I441*H441,2)</f>
        <v>0</v>
      </c>
      <c r="K441" s="280" t="s">
        <v>143</v>
      </c>
      <c r="L441" s="285"/>
      <c r="M441" s="286" t="s">
        <v>1</v>
      </c>
      <c r="N441" s="287" t="s">
        <v>41</v>
      </c>
      <c r="O441" s="92"/>
      <c r="P441" s="241">
        <f>O441*H441</f>
        <v>0</v>
      </c>
      <c r="Q441" s="241">
        <v>0.00080000000000000004</v>
      </c>
      <c r="R441" s="241">
        <f>Q441*H441</f>
        <v>0.0016000000000000001</v>
      </c>
      <c r="S441" s="241">
        <v>0</v>
      </c>
      <c r="T441" s="24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3" t="s">
        <v>225</v>
      </c>
      <c r="AT441" s="243" t="s">
        <v>212</v>
      </c>
      <c r="AU441" s="243" t="s">
        <v>145</v>
      </c>
      <c r="AY441" s="17" t="s">
        <v>136</v>
      </c>
      <c r="BE441" s="244">
        <f>IF(N441="základní",J441,0)</f>
        <v>0</v>
      </c>
      <c r="BF441" s="244">
        <f>IF(N441="snížená",J441,0)</f>
        <v>0</v>
      </c>
      <c r="BG441" s="244">
        <f>IF(N441="zákl. přenesená",J441,0)</f>
        <v>0</v>
      </c>
      <c r="BH441" s="244">
        <f>IF(N441="sníž. přenesená",J441,0)</f>
        <v>0</v>
      </c>
      <c r="BI441" s="244">
        <f>IF(N441="nulová",J441,0)</f>
        <v>0</v>
      </c>
      <c r="BJ441" s="17" t="s">
        <v>146</v>
      </c>
      <c r="BK441" s="244">
        <f>ROUND(I441*H441,2)</f>
        <v>0</v>
      </c>
      <c r="BL441" s="17" t="s">
        <v>189</v>
      </c>
      <c r="BM441" s="243" t="s">
        <v>870</v>
      </c>
    </row>
    <row r="442" s="2" customFormat="1" ht="21.75" customHeight="1">
      <c r="A442" s="38"/>
      <c r="B442" s="39"/>
      <c r="C442" s="232" t="s">
        <v>871</v>
      </c>
      <c r="D442" s="232" t="s">
        <v>139</v>
      </c>
      <c r="E442" s="233" t="s">
        <v>872</v>
      </c>
      <c r="F442" s="234" t="s">
        <v>873</v>
      </c>
      <c r="G442" s="235" t="s">
        <v>201</v>
      </c>
      <c r="H442" s="236">
        <v>9</v>
      </c>
      <c r="I442" s="237"/>
      <c r="J442" s="238">
        <f>ROUND(I442*H442,2)</f>
        <v>0</v>
      </c>
      <c r="K442" s="234" t="s">
        <v>143</v>
      </c>
      <c r="L442" s="44"/>
      <c r="M442" s="239" t="s">
        <v>1</v>
      </c>
      <c r="N442" s="240" t="s">
        <v>41</v>
      </c>
      <c r="O442" s="92"/>
      <c r="P442" s="241">
        <f>O442*H442</f>
        <v>0</v>
      </c>
      <c r="Q442" s="241">
        <v>0.00175</v>
      </c>
      <c r="R442" s="241">
        <f>Q442*H442</f>
        <v>0.01575</v>
      </c>
      <c r="S442" s="241">
        <v>0</v>
      </c>
      <c r="T442" s="24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3" t="s">
        <v>189</v>
      </c>
      <c r="AT442" s="243" t="s">
        <v>139</v>
      </c>
      <c r="AU442" s="243" t="s">
        <v>145</v>
      </c>
      <c r="AY442" s="17" t="s">
        <v>136</v>
      </c>
      <c r="BE442" s="244">
        <f>IF(N442="základní",J442,0)</f>
        <v>0</v>
      </c>
      <c r="BF442" s="244">
        <f>IF(N442="snížená",J442,0)</f>
        <v>0</v>
      </c>
      <c r="BG442" s="244">
        <f>IF(N442="zákl. přenesená",J442,0)</f>
        <v>0</v>
      </c>
      <c r="BH442" s="244">
        <f>IF(N442="sníž. přenesená",J442,0)</f>
        <v>0</v>
      </c>
      <c r="BI442" s="244">
        <f>IF(N442="nulová",J442,0)</f>
        <v>0</v>
      </c>
      <c r="BJ442" s="17" t="s">
        <v>146</v>
      </c>
      <c r="BK442" s="244">
        <f>ROUND(I442*H442,2)</f>
        <v>0</v>
      </c>
      <c r="BL442" s="17" t="s">
        <v>189</v>
      </c>
      <c r="BM442" s="243" t="s">
        <v>874</v>
      </c>
    </row>
    <row r="443" s="2" customFormat="1" ht="21.75" customHeight="1">
      <c r="A443" s="38"/>
      <c r="B443" s="39"/>
      <c r="C443" s="232" t="s">
        <v>530</v>
      </c>
      <c r="D443" s="232" t="s">
        <v>139</v>
      </c>
      <c r="E443" s="233" t="s">
        <v>875</v>
      </c>
      <c r="F443" s="234" t="s">
        <v>876</v>
      </c>
      <c r="G443" s="235" t="s">
        <v>201</v>
      </c>
      <c r="H443" s="236">
        <v>9</v>
      </c>
      <c r="I443" s="237"/>
      <c r="J443" s="238">
        <f>ROUND(I443*H443,2)</f>
        <v>0</v>
      </c>
      <c r="K443" s="234" t="s">
        <v>143</v>
      </c>
      <c r="L443" s="44"/>
      <c r="M443" s="239" t="s">
        <v>1</v>
      </c>
      <c r="N443" s="240" t="s">
        <v>41</v>
      </c>
      <c r="O443" s="92"/>
      <c r="P443" s="241">
        <f>O443*H443</f>
        <v>0</v>
      </c>
      <c r="Q443" s="241">
        <v>0.00017000000000000001</v>
      </c>
      <c r="R443" s="241">
        <f>Q443*H443</f>
        <v>0.0015300000000000001</v>
      </c>
      <c r="S443" s="241">
        <v>0</v>
      </c>
      <c r="T443" s="24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3" t="s">
        <v>189</v>
      </c>
      <c r="AT443" s="243" t="s">
        <v>139</v>
      </c>
      <c r="AU443" s="243" t="s">
        <v>145</v>
      </c>
      <c r="AY443" s="17" t="s">
        <v>136</v>
      </c>
      <c r="BE443" s="244">
        <f>IF(N443="základní",J443,0)</f>
        <v>0</v>
      </c>
      <c r="BF443" s="244">
        <f>IF(N443="snížená",J443,0)</f>
        <v>0</v>
      </c>
      <c r="BG443" s="244">
        <f>IF(N443="zákl. přenesená",J443,0)</f>
        <v>0</v>
      </c>
      <c r="BH443" s="244">
        <f>IF(N443="sníž. přenesená",J443,0)</f>
        <v>0</v>
      </c>
      <c r="BI443" s="244">
        <f>IF(N443="nulová",J443,0)</f>
        <v>0</v>
      </c>
      <c r="BJ443" s="17" t="s">
        <v>146</v>
      </c>
      <c r="BK443" s="244">
        <f>ROUND(I443*H443,2)</f>
        <v>0</v>
      </c>
      <c r="BL443" s="17" t="s">
        <v>189</v>
      </c>
      <c r="BM443" s="243" t="s">
        <v>877</v>
      </c>
    </row>
    <row r="444" s="2" customFormat="1" ht="16.5" customHeight="1">
      <c r="A444" s="38"/>
      <c r="B444" s="39"/>
      <c r="C444" s="278" t="s">
        <v>878</v>
      </c>
      <c r="D444" s="278" t="s">
        <v>212</v>
      </c>
      <c r="E444" s="279" t="s">
        <v>879</v>
      </c>
      <c r="F444" s="280" t="s">
        <v>880</v>
      </c>
      <c r="G444" s="281" t="s">
        <v>142</v>
      </c>
      <c r="H444" s="282">
        <v>18</v>
      </c>
      <c r="I444" s="283"/>
      <c r="J444" s="284">
        <f>ROUND(I444*H444,2)</f>
        <v>0</v>
      </c>
      <c r="K444" s="280" t="s">
        <v>143</v>
      </c>
      <c r="L444" s="285"/>
      <c r="M444" s="286" t="s">
        <v>1</v>
      </c>
      <c r="N444" s="287" t="s">
        <v>41</v>
      </c>
      <c r="O444" s="92"/>
      <c r="P444" s="241">
        <f>O444*H444</f>
        <v>0</v>
      </c>
      <c r="Q444" s="241">
        <v>0.00020000000000000001</v>
      </c>
      <c r="R444" s="241">
        <f>Q444*H444</f>
        <v>0.0036000000000000003</v>
      </c>
      <c r="S444" s="241">
        <v>0</v>
      </c>
      <c r="T444" s="24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3" t="s">
        <v>225</v>
      </c>
      <c r="AT444" s="243" t="s">
        <v>212</v>
      </c>
      <c r="AU444" s="243" t="s">
        <v>145</v>
      </c>
      <c r="AY444" s="17" t="s">
        <v>136</v>
      </c>
      <c r="BE444" s="244">
        <f>IF(N444="základní",J444,0)</f>
        <v>0</v>
      </c>
      <c r="BF444" s="244">
        <f>IF(N444="snížená",J444,0)</f>
        <v>0</v>
      </c>
      <c r="BG444" s="244">
        <f>IF(N444="zákl. přenesená",J444,0)</f>
        <v>0</v>
      </c>
      <c r="BH444" s="244">
        <f>IF(N444="sníž. přenesená",J444,0)</f>
        <v>0</v>
      </c>
      <c r="BI444" s="244">
        <f>IF(N444="nulová",J444,0)</f>
        <v>0</v>
      </c>
      <c r="BJ444" s="17" t="s">
        <v>146</v>
      </c>
      <c r="BK444" s="244">
        <f>ROUND(I444*H444,2)</f>
        <v>0</v>
      </c>
      <c r="BL444" s="17" t="s">
        <v>189</v>
      </c>
      <c r="BM444" s="243" t="s">
        <v>881</v>
      </c>
    </row>
    <row r="445" s="2" customFormat="1" ht="16.5" customHeight="1">
      <c r="A445" s="38"/>
      <c r="B445" s="39"/>
      <c r="C445" s="278" t="s">
        <v>534</v>
      </c>
      <c r="D445" s="278" t="s">
        <v>212</v>
      </c>
      <c r="E445" s="279" t="s">
        <v>882</v>
      </c>
      <c r="F445" s="280" t="s">
        <v>883</v>
      </c>
      <c r="G445" s="281" t="s">
        <v>142</v>
      </c>
      <c r="H445" s="282">
        <v>18</v>
      </c>
      <c r="I445" s="283"/>
      <c r="J445" s="284">
        <f>ROUND(I445*H445,2)</f>
        <v>0</v>
      </c>
      <c r="K445" s="280" t="s">
        <v>143</v>
      </c>
      <c r="L445" s="285"/>
      <c r="M445" s="286" t="s">
        <v>1</v>
      </c>
      <c r="N445" s="287" t="s">
        <v>41</v>
      </c>
      <c r="O445" s="92"/>
      <c r="P445" s="241">
        <f>O445*H445</f>
        <v>0</v>
      </c>
      <c r="Q445" s="241">
        <v>0.00010000000000000001</v>
      </c>
      <c r="R445" s="241">
        <f>Q445*H445</f>
        <v>0.0018000000000000002</v>
      </c>
      <c r="S445" s="241">
        <v>0</v>
      </c>
      <c r="T445" s="24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3" t="s">
        <v>225</v>
      </c>
      <c r="AT445" s="243" t="s">
        <v>212</v>
      </c>
      <c r="AU445" s="243" t="s">
        <v>145</v>
      </c>
      <c r="AY445" s="17" t="s">
        <v>136</v>
      </c>
      <c r="BE445" s="244">
        <f>IF(N445="základní",J445,0)</f>
        <v>0</v>
      </c>
      <c r="BF445" s="244">
        <f>IF(N445="snížená",J445,0)</f>
        <v>0</v>
      </c>
      <c r="BG445" s="244">
        <f>IF(N445="zákl. přenesená",J445,0)</f>
        <v>0</v>
      </c>
      <c r="BH445" s="244">
        <f>IF(N445="sníž. přenesená",J445,0)</f>
        <v>0</v>
      </c>
      <c r="BI445" s="244">
        <f>IF(N445="nulová",J445,0)</f>
        <v>0</v>
      </c>
      <c r="BJ445" s="17" t="s">
        <v>146</v>
      </c>
      <c r="BK445" s="244">
        <f>ROUND(I445*H445,2)</f>
        <v>0</v>
      </c>
      <c r="BL445" s="17" t="s">
        <v>189</v>
      </c>
      <c r="BM445" s="243" t="s">
        <v>884</v>
      </c>
    </row>
    <row r="446" s="2" customFormat="1" ht="21.75" customHeight="1">
      <c r="A446" s="38"/>
      <c r="B446" s="39"/>
      <c r="C446" s="232" t="s">
        <v>885</v>
      </c>
      <c r="D446" s="232" t="s">
        <v>139</v>
      </c>
      <c r="E446" s="233" t="s">
        <v>886</v>
      </c>
      <c r="F446" s="234" t="s">
        <v>887</v>
      </c>
      <c r="G446" s="235" t="s">
        <v>300</v>
      </c>
      <c r="H446" s="236">
        <v>0.025000000000000001</v>
      </c>
      <c r="I446" s="237"/>
      <c r="J446" s="238">
        <f>ROUND(I446*H446,2)</f>
        <v>0</v>
      </c>
      <c r="K446" s="234" t="s">
        <v>143</v>
      </c>
      <c r="L446" s="44"/>
      <c r="M446" s="239" t="s">
        <v>1</v>
      </c>
      <c r="N446" s="240" t="s">
        <v>41</v>
      </c>
      <c r="O446" s="92"/>
      <c r="P446" s="241">
        <f>O446*H446</f>
        <v>0</v>
      </c>
      <c r="Q446" s="241">
        <v>0</v>
      </c>
      <c r="R446" s="241">
        <f>Q446*H446</f>
        <v>0</v>
      </c>
      <c r="S446" s="241">
        <v>0</v>
      </c>
      <c r="T446" s="24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3" t="s">
        <v>189</v>
      </c>
      <c r="AT446" s="243" t="s">
        <v>139</v>
      </c>
      <c r="AU446" s="243" t="s">
        <v>145</v>
      </c>
      <c r="AY446" s="17" t="s">
        <v>136</v>
      </c>
      <c r="BE446" s="244">
        <f>IF(N446="základní",J446,0)</f>
        <v>0</v>
      </c>
      <c r="BF446" s="244">
        <f>IF(N446="snížená",J446,0)</f>
        <v>0</v>
      </c>
      <c r="BG446" s="244">
        <f>IF(N446="zákl. přenesená",J446,0)</f>
        <v>0</v>
      </c>
      <c r="BH446" s="244">
        <f>IF(N446="sníž. přenesená",J446,0)</f>
        <v>0</v>
      </c>
      <c r="BI446" s="244">
        <f>IF(N446="nulová",J446,0)</f>
        <v>0</v>
      </c>
      <c r="BJ446" s="17" t="s">
        <v>146</v>
      </c>
      <c r="BK446" s="244">
        <f>ROUND(I446*H446,2)</f>
        <v>0</v>
      </c>
      <c r="BL446" s="17" t="s">
        <v>189</v>
      </c>
      <c r="BM446" s="243" t="s">
        <v>888</v>
      </c>
    </row>
    <row r="447" s="12" customFormat="1" ht="22.8" customHeight="1">
      <c r="A447" s="12"/>
      <c r="B447" s="216"/>
      <c r="C447" s="217"/>
      <c r="D447" s="218" t="s">
        <v>72</v>
      </c>
      <c r="E447" s="230" t="s">
        <v>889</v>
      </c>
      <c r="F447" s="230" t="s">
        <v>890</v>
      </c>
      <c r="G447" s="217"/>
      <c r="H447" s="217"/>
      <c r="I447" s="220"/>
      <c r="J447" s="231">
        <f>BK447</f>
        <v>0</v>
      </c>
      <c r="K447" s="217"/>
      <c r="L447" s="222"/>
      <c r="M447" s="223"/>
      <c r="N447" s="224"/>
      <c r="O447" s="224"/>
      <c r="P447" s="225">
        <f>SUM(P448:P453)</f>
        <v>0</v>
      </c>
      <c r="Q447" s="224"/>
      <c r="R447" s="225">
        <f>SUM(R448:R453)</f>
        <v>0.8371248</v>
      </c>
      <c r="S447" s="224"/>
      <c r="T447" s="226">
        <f>SUM(T448:T453)</f>
        <v>0.93708000000000002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7" t="s">
        <v>145</v>
      </c>
      <c r="AT447" s="228" t="s">
        <v>72</v>
      </c>
      <c r="AU447" s="228" t="s">
        <v>79</v>
      </c>
      <c r="AY447" s="227" t="s">
        <v>136</v>
      </c>
      <c r="BK447" s="229">
        <f>SUM(BK448:BK453)</f>
        <v>0</v>
      </c>
    </row>
    <row r="448" s="2" customFormat="1" ht="21.75" customHeight="1">
      <c r="A448" s="38"/>
      <c r="B448" s="39"/>
      <c r="C448" s="232" t="s">
        <v>537</v>
      </c>
      <c r="D448" s="232" t="s">
        <v>139</v>
      </c>
      <c r="E448" s="233" t="s">
        <v>891</v>
      </c>
      <c r="F448" s="234" t="s">
        <v>892</v>
      </c>
      <c r="G448" s="235" t="s">
        <v>154</v>
      </c>
      <c r="H448" s="236">
        <v>104.12000000000001</v>
      </c>
      <c r="I448" s="237"/>
      <c r="J448" s="238">
        <f>ROUND(I448*H448,2)</f>
        <v>0</v>
      </c>
      <c r="K448" s="234" t="s">
        <v>143</v>
      </c>
      <c r="L448" s="44"/>
      <c r="M448" s="239" t="s">
        <v>1</v>
      </c>
      <c r="N448" s="240" t="s">
        <v>41</v>
      </c>
      <c r="O448" s="92"/>
      <c r="P448" s="241">
        <f>O448*H448</f>
        <v>0</v>
      </c>
      <c r="Q448" s="241">
        <v>0.0078399999999999997</v>
      </c>
      <c r="R448" s="241">
        <f>Q448*H448</f>
        <v>0.81630080000000005</v>
      </c>
      <c r="S448" s="241">
        <v>0</v>
      </c>
      <c r="T448" s="24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3" t="s">
        <v>189</v>
      </c>
      <c r="AT448" s="243" t="s">
        <v>139</v>
      </c>
      <c r="AU448" s="243" t="s">
        <v>145</v>
      </c>
      <c r="AY448" s="17" t="s">
        <v>136</v>
      </c>
      <c r="BE448" s="244">
        <f>IF(N448="základní",J448,0)</f>
        <v>0</v>
      </c>
      <c r="BF448" s="244">
        <f>IF(N448="snížená",J448,0)</f>
        <v>0</v>
      </c>
      <c r="BG448" s="244">
        <f>IF(N448="zákl. přenesená",J448,0)</f>
        <v>0</v>
      </c>
      <c r="BH448" s="244">
        <f>IF(N448="sníž. přenesená",J448,0)</f>
        <v>0</v>
      </c>
      <c r="BI448" s="244">
        <f>IF(N448="nulová",J448,0)</f>
        <v>0</v>
      </c>
      <c r="BJ448" s="17" t="s">
        <v>146</v>
      </c>
      <c r="BK448" s="244">
        <f>ROUND(I448*H448,2)</f>
        <v>0</v>
      </c>
      <c r="BL448" s="17" t="s">
        <v>189</v>
      </c>
      <c r="BM448" s="243" t="s">
        <v>893</v>
      </c>
    </row>
    <row r="449" s="13" customFormat="1">
      <c r="A449" s="13"/>
      <c r="B449" s="245"/>
      <c r="C449" s="246"/>
      <c r="D449" s="247" t="s">
        <v>156</v>
      </c>
      <c r="E449" s="248" t="s">
        <v>1</v>
      </c>
      <c r="F449" s="249" t="s">
        <v>894</v>
      </c>
      <c r="G449" s="246"/>
      <c r="H449" s="250">
        <v>104.12000000000001</v>
      </c>
      <c r="I449" s="251"/>
      <c r="J449" s="246"/>
      <c r="K449" s="246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156</v>
      </c>
      <c r="AU449" s="256" t="s">
        <v>145</v>
      </c>
      <c r="AV449" s="13" t="s">
        <v>145</v>
      </c>
      <c r="AW449" s="13" t="s">
        <v>30</v>
      </c>
      <c r="AX449" s="13" t="s">
        <v>73</v>
      </c>
      <c r="AY449" s="256" t="s">
        <v>136</v>
      </c>
    </row>
    <row r="450" s="14" customFormat="1">
      <c r="A450" s="14"/>
      <c r="B450" s="257"/>
      <c r="C450" s="258"/>
      <c r="D450" s="247" t="s">
        <v>156</v>
      </c>
      <c r="E450" s="259" t="s">
        <v>1</v>
      </c>
      <c r="F450" s="260" t="s">
        <v>159</v>
      </c>
      <c r="G450" s="258"/>
      <c r="H450" s="261">
        <v>104.12000000000001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7" t="s">
        <v>156</v>
      </c>
      <c r="AU450" s="267" t="s">
        <v>145</v>
      </c>
      <c r="AV450" s="14" t="s">
        <v>144</v>
      </c>
      <c r="AW450" s="14" t="s">
        <v>30</v>
      </c>
      <c r="AX450" s="14" t="s">
        <v>79</v>
      </c>
      <c r="AY450" s="267" t="s">
        <v>136</v>
      </c>
    </row>
    <row r="451" s="2" customFormat="1" ht="16.5" customHeight="1">
      <c r="A451" s="38"/>
      <c r="B451" s="39"/>
      <c r="C451" s="232" t="s">
        <v>895</v>
      </c>
      <c r="D451" s="232" t="s">
        <v>139</v>
      </c>
      <c r="E451" s="233" t="s">
        <v>896</v>
      </c>
      <c r="F451" s="234" t="s">
        <v>897</v>
      </c>
      <c r="G451" s="235" t="s">
        <v>154</v>
      </c>
      <c r="H451" s="236">
        <v>52.060000000000002</v>
      </c>
      <c r="I451" s="237"/>
      <c r="J451" s="238">
        <f>ROUND(I451*H451,2)</f>
        <v>0</v>
      </c>
      <c r="K451" s="234" t="s">
        <v>143</v>
      </c>
      <c r="L451" s="44"/>
      <c r="M451" s="239" t="s">
        <v>1</v>
      </c>
      <c r="N451" s="240" t="s">
        <v>41</v>
      </c>
      <c r="O451" s="92"/>
      <c r="P451" s="241">
        <f>O451*H451</f>
        <v>0</v>
      </c>
      <c r="Q451" s="241">
        <v>0</v>
      </c>
      <c r="R451" s="241">
        <f>Q451*H451</f>
        <v>0</v>
      </c>
      <c r="S451" s="241">
        <v>0.017999999999999999</v>
      </c>
      <c r="T451" s="242">
        <f>S451*H451</f>
        <v>0.93708000000000002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3" t="s">
        <v>189</v>
      </c>
      <c r="AT451" s="243" t="s">
        <v>139</v>
      </c>
      <c r="AU451" s="243" t="s">
        <v>145</v>
      </c>
      <c r="AY451" s="17" t="s">
        <v>136</v>
      </c>
      <c r="BE451" s="244">
        <f>IF(N451="základní",J451,0)</f>
        <v>0</v>
      </c>
      <c r="BF451" s="244">
        <f>IF(N451="snížená",J451,0)</f>
        <v>0</v>
      </c>
      <c r="BG451" s="244">
        <f>IF(N451="zákl. přenesená",J451,0)</f>
        <v>0</v>
      </c>
      <c r="BH451" s="244">
        <f>IF(N451="sníž. přenesená",J451,0)</f>
        <v>0</v>
      </c>
      <c r="BI451" s="244">
        <f>IF(N451="nulová",J451,0)</f>
        <v>0</v>
      </c>
      <c r="BJ451" s="17" t="s">
        <v>146</v>
      </c>
      <c r="BK451" s="244">
        <f>ROUND(I451*H451,2)</f>
        <v>0</v>
      </c>
      <c r="BL451" s="17" t="s">
        <v>189</v>
      </c>
      <c r="BM451" s="243" t="s">
        <v>898</v>
      </c>
    </row>
    <row r="452" s="2" customFormat="1" ht="21.75" customHeight="1">
      <c r="A452" s="38"/>
      <c r="B452" s="39"/>
      <c r="C452" s="232" t="s">
        <v>541</v>
      </c>
      <c r="D452" s="232" t="s">
        <v>139</v>
      </c>
      <c r="E452" s="233" t="s">
        <v>899</v>
      </c>
      <c r="F452" s="234" t="s">
        <v>900</v>
      </c>
      <c r="G452" s="235" t="s">
        <v>154</v>
      </c>
      <c r="H452" s="236">
        <v>104.12000000000001</v>
      </c>
      <c r="I452" s="237"/>
      <c r="J452" s="238">
        <f>ROUND(I452*H452,2)</f>
        <v>0</v>
      </c>
      <c r="K452" s="234" t="s">
        <v>143</v>
      </c>
      <c r="L452" s="44"/>
      <c r="M452" s="239" t="s">
        <v>1</v>
      </c>
      <c r="N452" s="240" t="s">
        <v>41</v>
      </c>
      <c r="O452" s="92"/>
      <c r="P452" s="241">
        <f>O452*H452</f>
        <v>0</v>
      </c>
      <c r="Q452" s="241">
        <v>0.00020000000000000001</v>
      </c>
      <c r="R452" s="241">
        <f>Q452*H452</f>
        <v>0.020824000000000002</v>
      </c>
      <c r="S452" s="241">
        <v>0</v>
      </c>
      <c r="T452" s="24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3" t="s">
        <v>189</v>
      </c>
      <c r="AT452" s="243" t="s">
        <v>139</v>
      </c>
      <c r="AU452" s="243" t="s">
        <v>145</v>
      </c>
      <c r="AY452" s="17" t="s">
        <v>136</v>
      </c>
      <c r="BE452" s="244">
        <f>IF(N452="základní",J452,0)</f>
        <v>0</v>
      </c>
      <c r="BF452" s="244">
        <f>IF(N452="snížená",J452,0)</f>
        <v>0</v>
      </c>
      <c r="BG452" s="244">
        <f>IF(N452="zákl. přenesená",J452,0)</f>
        <v>0</v>
      </c>
      <c r="BH452" s="244">
        <f>IF(N452="sníž. přenesená",J452,0)</f>
        <v>0</v>
      </c>
      <c r="BI452" s="244">
        <f>IF(N452="nulová",J452,0)</f>
        <v>0</v>
      </c>
      <c r="BJ452" s="17" t="s">
        <v>146</v>
      </c>
      <c r="BK452" s="244">
        <f>ROUND(I452*H452,2)</f>
        <v>0</v>
      </c>
      <c r="BL452" s="17" t="s">
        <v>189</v>
      </c>
      <c r="BM452" s="243" t="s">
        <v>901</v>
      </c>
    </row>
    <row r="453" s="2" customFormat="1" ht="21.75" customHeight="1">
      <c r="A453" s="38"/>
      <c r="B453" s="39"/>
      <c r="C453" s="232" t="s">
        <v>902</v>
      </c>
      <c r="D453" s="232" t="s">
        <v>139</v>
      </c>
      <c r="E453" s="233" t="s">
        <v>903</v>
      </c>
      <c r="F453" s="234" t="s">
        <v>904</v>
      </c>
      <c r="G453" s="235" t="s">
        <v>300</v>
      </c>
      <c r="H453" s="236">
        <v>0.83699999999999997</v>
      </c>
      <c r="I453" s="237"/>
      <c r="J453" s="238">
        <f>ROUND(I453*H453,2)</f>
        <v>0</v>
      </c>
      <c r="K453" s="234" t="s">
        <v>143</v>
      </c>
      <c r="L453" s="44"/>
      <c r="M453" s="239" t="s">
        <v>1</v>
      </c>
      <c r="N453" s="240" t="s">
        <v>41</v>
      </c>
      <c r="O453" s="92"/>
      <c r="P453" s="241">
        <f>O453*H453</f>
        <v>0</v>
      </c>
      <c r="Q453" s="241">
        <v>0</v>
      </c>
      <c r="R453" s="241">
        <f>Q453*H453</f>
        <v>0</v>
      </c>
      <c r="S453" s="241">
        <v>0</v>
      </c>
      <c r="T453" s="242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3" t="s">
        <v>189</v>
      </c>
      <c r="AT453" s="243" t="s">
        <v>139</v>
      </c>
      <c r="AU453" s="243" t="s">
        <v>145</v>
      </c>
      <c r="AY453" s="17" t="s">
        <v>136</v>
      </c>
      <c r="BE453" s="244">
        <f>IF(N453="základní",J453,0)</f>
        <v>0</v>
      </c>
      <c r="BF453" s="244">
        <f>IF(N453="snížená",J453,0)</f>
        <v>0</v>
      </c>
      <c r="BG453" s="244">
        <f>IF(N453="zákl. přenesená",J453,0)</f>
        <v>0</v>
      </c>
      <c r="BH453" s="244">
        <f>IF(N453="sníž. přenesená",J453,0)</f>
        <v>0</v>
      </c>
      <c r="BI453" s="244">
        <f>IF(N453="nulová",J453,0)</f>
        <v>0</v>
      </c>
      <c r="BJ453" s="17" t="s">
        <v>146</v>
      </c>
      <c r="BK453" s="244">
        <f>ROUND(I453*H453,2)</f>
        <v>0</v>
      </c>
      <c r="BL453" s="17" t="s">
        <v>189</v>
      </c>
      <c r="BM453" s="243" t="s">
        <v>905</v>
      </c>
    </row>
    <row r="454" s="12" customFormat="1" ht="22.8" customHeight="1">
      <c r="A454" s="12"/>
      <c r="B454" s="216"/>
      <c r="C454" s="217"/>
      <c r="D454" s="218" t="s">
        <v>72</v>
      </c>
      <c r="E454" s="230" t="s">
        <v>906</v>
      </c>
      <c r="F454" s="230" t="s">
        <v>907</v>
      </c>
      <c r="G454" s="217"/>
      <c r="H454" s="217"/>
      <c r="I454" s="220"/>
      <c r="J454" s="231">
        <f>BK454</f>
        <v>0</v>
      </c>
      <c r="K454" s="217"/>
      <c r="L454" s="222"/>
      <c r="M454" s="223"/>
      <c r="N454" s="224"/>
      <c r="O454" s="224"/>
      <c r="P454" s="225">
        <f>SUM(P455:P484)</f>
        <v>0</v>
      </c>
      <c r="Q454" s="224"/>
      <c r="R454" s="225">
        <f>SUM(R455:R484)</f>
        <v>0.43695751000000005</v>
      </c>
      <c r="S454" s="224"/>
      <c r="T454" s="226">
        <f>SUM(T455:T484)</f>
        <v>1.1842966000000001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7" t="s">
        <v>145</v>
      </c>
      <c r="AT454" s="228" t="s">
        <v>72</v>
      </c>
      <c r="AU454" s="228" t="s">
        <v>79</v>
      </c>
      <c r="AY454" s="227" t="s">
        <v>136</v>
      </c>
      <c r="BK454" s="229">
        <f>SUM(BK455:BK484)</f>
        <v>0</v>
      </c>
    </row>
    <row r="455" s="2" customFormat="1" ht="21.75" customHeight="1">
      <c r="A455" s="38"/>
      <c r="B455" s="39"/>
      <c r="C455" s="232" t="s">
        <v>544</v>
      </c>
      <c r="D455" s="232" t="s">
        <v>139</v>
      </c>
      <c r="E455" s="233" t="s">
        <v>908</v>
      </c>
      <c r="F455" s="234" t="s">
        <v>909</v>
      </c>
      <c r="G455" s="235" t="s">
        <v>154</v>
      </c>
      <c r="H455" s="236">
        <v>7.6799999999999997</v>
      </c>
      <c r="I455" s="237"/>
      <c r="J455" s="238">
        <f>ROUND(I455*H455,2)</f>
        <v>0</v>
      </c>
      <c r="K455" s="234" t="s">
        <v>143</v>
      </c>
      <c r="L455" s="44"/>
      <c r="M455" s="239" t="s">
        <v>1</v>
      </c>
      <c r="N455" s="240" t="s">
        <v>41</v>
      </c>
      <c r="O455" s="92"/>
      <c r="P455" s="241">
        <f>O455*H455</f>
        <v>0</v>
      </c>
      <c r="Q455" s="241">
        <v>0</v>
      </c>
      <c r="R455" s="241">
        <f>Q455*H455</f>
        <v>0</v>
      </c>
      <c r="S455" s="241">
        <v>0</v>
      </c>
      <c r="T455" s="24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3" t="s">
        <v>189</v>
      </c>
      <c r="AT455" s="243" t="s">
        <v>139</v>
      </c>
      <c r="AU455" s="243" t="s">
        <v>145</v>
      </c>
      <c r="AY455" s="17" t="s">
        <v>136</v>
      </c>
      <c r="BE455" s="244">
        <f>IF(N455="základní",J455,0)</f>
        <v>0</v>
      </c>
      <c r="BF455" s="244">
        <f>IF(N455="snížená",J455,0)</f>
        <v>0</v>
      </c>
      <c r="BG455" s="244">
        <f>IF(N455="zákl. přenesená",J455,0)</f>
        <v>0</v>
      </c>
      <c r="BH455" s="244">
        <f>IF(N455="sníž. přenesená",J455,0)</f>
        <v>0</v>
      </c>
      <c r="BI455" s="244">
        <f>IF(N455="nulová",J455,0)</f>
        <v>0</v>
      </c>
      <c r="BJ455" s="17" t="s">
        <v>146</v>
      </c>
      <c r="BK455" s="244">
        <f>ROUND(I455*H455,2)</f>
        <v>0</v>
      </c>
      <c r="BL455" s="17" t="s">
        <v>189</v>
      </c>
      <c r="BM455" s="243" t="s">
        <v>910</v>
      </c>
    </row>
    <row r="456" s="13" customFormat="1">
      <c r="A456" s="13"/>
      <c r="B456" s="245"/>
      <c r="C456" s="246"/>
      <c r="D456" s="247" t="s">
        <v>156</v>
      </c>
      <c r="E456" s="248" t="s">
        <v>1</v>
      </c>
      <c r="F456" s="249" t="s">
        <v>911</v>
      </c>
      <c r="G456" s="246"/>
      <c r="H456" s="250">
        <v>7.6799999999999997</v>
      </c>
      <c r="I456" s="251"/>
      <c r="J456" s="246"/>
      <c r="K456" s="246"/>
      <c r="L456" s="252"/>
      <c r="M456" s="253"/>
      <c r="N456" s="254"/>
      <c r="O456" s="254"/>
      <c r="P456" s="254"/>
      <c r="Q456" s="254"/>
      <c r="R456" s="254"/>
      <c r="S456" s="254"/>
      <c r="T456" s="25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6" t="s">
        <v>156</v>
      </c>
      <c r="AU456" s="256" t="s">
        <v>145</v>
      </c>
      <c r="AV456" s="13" t="s">
        <v>145</v>
      </c>
      <c r="AW456" s="13" t="s">
        <v>30</v>
      </c>
      <c r="AX456" s="13" t="s">
        <v>73</v>
      </c>
      <c r="AY456" s="256" t="s">
        <v>136</v>
      </c>
    </row>
    <row r="457" s="14" customFormat="1">
      <c r="A457" s="14"/>
      <c r="B457" s="257"/>
      <c r="C457" s="258"/>
      <c r="D457" s="247" t="s">
        <v>156</v>
      </c>
      <c r="E457" s="259" t="s">
        <v>1</v>
      </c>
      <c r="F457" s="260" t="s">
        <v>159</v>
      </c>
      <c r="G457" s="258"/>
      <c r="H457" s="261">
        <v>7.6799999999999997</v>
      </c>
      <c r="I457" s="262"/>
      <c r="J457" s="258"/>
      <c r="K457" s="258"/>
      <c r="L457" s="263"/>
      <c r="M457" s="264"/>
      <c r="N457" s="265"/>
      <c r="O457" s="265"/>
      <c r="P457" s="265"/>
      <c r="Q457" s="265"/>
      <c r="R457" s="265"/>
      <c r="S457" s="265"/>
      <c r="T457" s="26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7" t="s">
        <v>156</v>
      </c>
      <c r="AU457" s="267" t="s">
        <v>145</v>
      </c>
      <c r="AV457" s="14" t="s">
        <v>144</v>
      </c>
      <c r="AW457" s="14" t="s">
        <v>30</v>
      </c>
      <c r="AX457" s="14" t="s">
        <v>79</v>
      </c>
      <c r="AY457" s="267" t="s">
        <v>136</v>
      </c>
    </row>
    <row r="458" s="2" customFormat="1" ht="21.75" customHeight="1">
      <c r="A458" s="38"/>
      <c r="B458" s="39"/>
      <c r="C458" s="232" t="s">
        <v>912</v>
      </c>
      <c r="D458" s="232" t="s">
        <v>139</v>
      </c>
      <c r="E458" s="233" t="s">
        <v>913</v>
      </c>
      <c r="F458" s="234" t="s">
        <v>914</v>
      </c>
      <c r="G458" s="235" t="s">
        <v>154</v>
      </c>
      <c r="H458" s="236">
        <v>4.4800000000000004</v>
      </c>
      <c r="I458" s="237"/>
      <c r="J458" s="238">
        <f>ROUND(I458*H458,2)</f>
        <v>0</v>
      </c>
      <c r="K458" s="234" t="s">
        <v>143</v>
      </c>
      <c r="L458" s="44"/>
      <c r="M458" s="239" t="s">
        <v>1</v>
      </c>
      <c r="N458" s="240" t="s">
        <v>41</v>
      </c>
      <c r="O458" s="92"/>
      <c r="P458" s="241">
        <f>O458*H458</f>
        <v>0</v>
      </c>
      <c r="Q458" s="241">
        <v>0.011820000000000001</v>
      </c>
      <c r="R458" s="241">
        <f>Q458*H458</f>
        <v>0.05295360000000001</v>
      </c>
      <c r="S458" s="241">
        <v>0</v>
      </c>
      <c r="T458" s="24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3" t="s">
        <v>189</v>
      </c>
      <c r="AT458" s="243" t="s">
        <v>139</v>
      </c>
      <c r="AU458" s="243" t="s">
        <v>145</v>
      </c>
      <c r="AY458" s="17" t="s">
        <v>136</v>
      </c>
      <c r="BE458" s="244">
        <f>IF(N458="základní",J458,0)</f>
        <v>0</v>
      </c>
      <c r="BF458" s="244">
        <f>IF(N458="snížená",J458,0)</f>
        <v>0</v>
      </c>
      <c r="BG458" s="244">
        <f>IF(N458="zákl. přenesená",J458,0)</f>
        <v>0</v>
      </c>
      <c r="BH458" s="244">
        <f>IF(N458="sníž. přenesená",J458,0)</f>
        <v>0</v>
      </c>
      <c r="BI458" s="244">
        <f>IF(N458="nulová",J458,0)</f>
        <v>0</v>
      </c>
      <c r="BJ458" s="17" t="s">
        <v>146</v>
      </c>
      <c r="BK458" s="244">
        <f>ROUND(I458*H458,2)</f>
        <v>0</v>
      </c>
      <c r="BL458" s="17" t="s">
        <v>189</v>
      </c>
      <c r="BM458" s="243" t="s">
        <v>915</v>
      </c>
    </row>
    <row r="459" s="13" customFormat="1">
      <c r="A459" s="13"/>
      <c r="B459" s="245"/>
      <c r="C459" s="246"/>
      <c r="D459" s="247" t="s">
        <v>156</v>
      </c>
      <c r="E459" s="248" t="s">
        <v>1</v>
      </c>
      <c r="F459" s="249" t="s">
        <v>916</v>
      </c>
      <c r="G459" s="246"/>
      <c r="H459" s="250">
        <v>4.4800000000000004</v>
      </c>
      <c r="I459" s="251"/>
      <c r="J459" s="246"/>
      <c r="K459" s="246"/>
      <c r="L459" s="252"/>
      <c r="M459" s="253"/>
      <c r="N459" s="254"/>
      <c r="O459" s="254"/>
      <c r="P459" s="254"/>
      <c r="Q459" s="254"/>
      <c r="R459" s="254"/>
      <c r="S459" s="254"/>
      <c r="T459" s="25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6" t="s">
        <v>156</v>
      </c>
      <c r="AU459" s="256" t="s">
        <v>145</v>
      </c>
      <c r="AV459" s="13" t="s">
        <v>145</v>
      </c>
      <c r="AW459" s="13" t="s">
        <v>30</v>
      </c>
      <c r="AX459" s="13" t="s">
        <v>73</v>
      </c>
      <c r="AY459" s="256" t="s">
        <v>136</v>
      </c>
    </row>
    <row r="460" s="14" customFormat="1">
      <c r="A460" s="14"/>
      <c r="B460" s="257"/>
      <c r="C460" s="258"/>
      <c r="D460" s="247" t="s">
        <v>156</v>
      </c>
      <c r="E460" s="259" t="s">
        <v>1</v>
      </c>
      <c r="F460" s="260" t="s">
        <v>159</v>
      </c>
      <c r="G460" s="258"/>
      <c r="H460" s="261">
        <v>4.4800000000000004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7" t="s">
        <v>156</v>
      </c>
      <c r="AU460" s="267" t="s">
        <v>145</v>
      </c>
      <c r="AV460" s="14" t="s">
        <v>144</v>
      </c>
      <c r="AW460" s="14" t="s">
        <v>30</v>
      </c>
      <c r="AX460" s="14" t="s">
        <v>79</v>
      </c>
      <c r="AY460" s="267" t="s">
        <v>136</v>
      </c>
    </row>
    <row r="461" s="2" customFormat="1" ht="21.75" customHeight="1">
      <c r="A461" s="38"/>
      <c r="B461" s="39"/>
      <c r="C461" s="232" t="s">
        <v>548</v>
      </c>
      <c r="D461" s="232" t="s">
        <v>139</v>
      </c>
      <c r="E461" s="233" t="s">
        <v>917</v>
      </c>
      <c r="F461" s="234" t="s">
        <v>918</v>
      </c>
      <c r="G461" s="235" t="s">
        <v>154</v>
      </c>
      <c r="H461" s="236">
        <v>61.710000000000001</v>
      </c>
      <c r="I461" s="237"/>
      <c r="J461" s="238">
        <f>ROUND(I461*H461,2)</f>
        <v>0</v>
      </c>
      <c r="K461" s="234" t="s">
        <v>143</v>
      </c>
      <c r="L461" s="44"/>
      <c r="M461" s="239" t="s">
        <v>1</v>
      </c>
      <c r="N461" s="240" t="s">
        <v>41</v>
      </c>
      <c r="O461" s="92"/>
      <c r="P461" s="241">
        <f>O461*H461</f>
        <v>0</v>
      </c>
      <c r="Q461" s="241">
        <v>0</v>
      </c>
      <c r="R461" s="241">
        <f>Q461*H461</f>
        <v>0</v>
      </c>
      <c r="S461" s="241">
        <v>0</v>
      </c>
      <c r="T461" s="24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43" t="s">
        <v>189</v>
      </c>
      <c r="AT461" s="243" t="s">
        <v>139</v>
      </c>
      <c r="AU461" s="243" t="s">
        <v>145</v>
      </c>
      <c r="AY461" s="17" t="s">
        <v>136</v>
      </c>
      <c r="BE461" s="244">
        <f>IF(N461="základní",J461,0)</f>
        <v>0</v>
      </c>
      <c r="BF461" s="244">
        <f>IF(N461="snížená",J461,0)</f>
        <v>0</v>
      </c>
      <c r="BG461" s="244">
        <f>IF(N461="zákl. přenesená",J461,0)</f>
        <v>0</v>
      </c>
      <c r="BH461" s="244">
        <f>IF(N461="sníž. přenesená",J461,0)</f>
        <v>0</v>
      </c>
      <c r="BI461" s="244">
        <f>IF(N461="nulová",J461,0)</f>
        <v>0</v>
      </c>
      <c r="BJ461" s="17" t="s">
        <v>146</v>
      </c>
      <c r="BK461" s="244">
        <f>ROUND(I461*H461,2)</f>
        <v>0</v>
      </c>
      <c r="BL461" s="17" t="s">
        <v>189</v>
      </c>
      <c r="BM461" s="243" t="s">
        <v>919</v>
      </c>
    </row>
    <row r="462" s="15" customFormat="1">
      <c r="A462" s="15"/>
      <c r="B462" s="268"/>
      <c r="C462" s="269"/>
      <c r="D462" s="247" t="s">
        <v>156</v>
      </c>
      <c r="E462" s="270" t="s">
        <v>1</v>
      </c>
      <c r="F462" s="271" t="s">
        <v>168</v>
      </c>
      <c r="G462" s="269"/>
      <c r="H462" s="270" t="s">
        <v>1</v>
      </c>
      <c r="I462" s="272"/>
      <c r="J462" s="269"/>
      <c r="K462" s="269"/>
      <c r="L462" s="273"/>
      <c r="M462" s="274"/>
      <c r="N462" s="275"/>
      <c r="O462" s="275"/>
      <c r="P462" s="275"/>
      <c r="Q462" s="275"/>
      <c r="R462" s="275"/>
      <c r="S462" s="275"/>
      <c r="T462" s="27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7" t="s">
        <v>156</v>
      </c>
      <c r="AU462" s="277" t="s">
        <v>145</v>
      </c>
      <c r="AV462" s="15" t="s">
        <v>79</v>
      </c>
      <c r="AW462" s="15" t="s">
        <v>30</v>
      </c>
      <c r="AX462" s="15" t="s">
        <v>73</v>
      </c>
      <c r="AY462" s="277" t="s">
        <v>136</v>
      </c>
    </row>
    <row r="463" s="13" customFormat="1">
      <c r="A463" s="13"/>
      <c r="B463" s="245"/>
      <c r="C463" s="246"/>
      <c r="D463" s="247" t="s">
        <v>156</v>
      </c>
      <c r="E463" s="248" t="s">
        <v>1</v>
      </c>
      <c r="F463" s="249" t="s">
        <v>920</v>
      </c>
      <c r="G463" s="246"/>
      <c r="H463" s="250">
        <v>42.579999999999998</v>
      </c>
      <c r="I463" s="251"/>
      <c r="J463" s="246"/>
      <c r="K463" s="246"/>
      <c r="L463" s="252"/>
      <c r="M463" s="253"/>
      <c r="N463" s="254"/>
      <c r="O463" s="254"/>
      <c r="P463" s="254"/>
      <c r="Q463" s="254"/>
      <c r="R463" s="254"/>
      <c r="S463" s="254"/>
      <c r="T463" s="25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6" t="s">
        <v>156</v>
      </c>
      <c r="AU463" s="256" t="s">
        <v>145</v>
      </c>
      <c r="AV463" s="13" t="s">
        <v>145</v>
      </c>
      <c r="AW463" s="13" t="s">
        <v>30</v>
      </c>
      <c r="AX463" s="13" t="s">
        <v>73</v>
      </c>
      <c r="AY463" s="256" t="s">
        <v>136</v>
      </c>
    </row>
    <row r="464" s="15" customFormat="1">
      <c r="A464" s="15"/>
      <c r="B464" s="268"/>
      <c r="C464" s="269"/>
      <c r="D464" s="247" t="s">
        <v>156</v>
      </c>
      <c r="E464" s="270" t="s">
        <v>1</v>
      </c>
      <c r="F464" s="271" t="s">
        <v>170</v>
      </c>
      <c r="G464" s="269"/>
      <c r="H464" s="270" t="s">
        <v>1</v>
      </c>
      <c r="I464" s="272"/>
      <c r="J464" s="269"/>
      <c r="K464" s="269"/>
      <c r="L464" s="273"/>
      <c r="M464" s="274"/>
      <c r="N464" s="275"/>
      <c r="O464" s="275"/>
      <c r="P464" s="275"/>
      <c r="Q464" s="275"/>
      <c r="R464" s="275"/>
      <c r="S464" s="275"/>
      <c r="T464" s="27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7" t="s">
        <v>156</v>
      </c>
      <c r="AU464" s="277" t="s">
        <v>145</v>
      </c>
      <c r="AV464" s="15" t="s">
        <v>79</v>
      </c>
      <c r="AW464" s="15" t="s">
        <v>30</v>
      </c>
      <c r="AX464" s="15" t="s">
        <v>73</v>
      </c>
      <c r="AY464" s="277" t="s">
        <v>136</v>
      </c>
    </row>
    <row r="465" s="13" customFormat="1">
      <c r="A465" s="13"/>
      <c r="B465" s="245"/>
      <c r="C465" s="246"/>
      <c r="D465" s="247" t="s">
        <v>156</v>
      </c>
      <c r="E465" s="248" t="s">
        <v>1</v>
      </c>
      <c r="F465" s="249" t="s">
        <v>921</v>
      </c>
      <c r="G465" s="246"/>
      <c r="H465" s="250">
        <v>9.4800000000000004</v>
      </c>
      <c r="I465" s="251"/>
      <c r="J465" s="246"/>
      <c r="K465" s="246"/>
      <c r="L465" s="252"/>
      <c r="M465" s="253"/>
      <c r="N465" s="254"/>
      <c r="O465" s="254"/>
      <c r="P465" s="254"/>
      <c r="Q465" s="254"/>
      <c r="R465" s="254"/>
      <c r="S465" s="254"/>
      <c r="T465" s="25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6" t="s">
        <v>156</v>
      </c>
      <c r="AU465" s="256" t="s">
        <v>145</v>
      </c>
      <c r="AV465" s="13" t="s">
        <v>145</v>
      </c>
      <c r="AW465" s="13" t="s">
        <v>30</v>
      </c>
      <c r="AX465" s="13" t="s">
        <v>73</v>
      </c>
      <c r="AY465" s="256" t="s">
        <v>136</v>
      </c>
    </row>
    <row r="466" s="15" customFormat="1">
      <c r="A466" s="15"/>
      <c r="B466" s="268"/>
      <c r="C466" s="269"/>
      <c r="D466" s="247" t="s">
        <v>156</v>
      </c>
      <c r="E466" s="270" t="s">
        <v>1</v>
      </c>
      <c r="F466" s="271" t="s">
        <v>172</v>
      </c>
      <c r="G466" s="269"/>
      <c r="H466" s="270" t="s">
        <v>1</v>
      </c>
      <c r="I466" s="272"/>
      <c r="J466" s="269"/>
      <c r="K466" s="269"/>
      <c r="L466" s="273"/>
      <c r="M466" s="274"/>
      <c r="N466" s="275"/>
      <c r="O466" s="275"/>
      <c r="P466" s="275"/>
      <c r="Q466" s="275"/>
      <c r="R466" s="275"/>
      <c r="S466" s="275"/>
      <c r="T466" s="27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7" t="s">
        <v>156</v>
      </c>
      <c r="AU466" s="277" t="s">
        <v>145</v>
      </c>
      <c r="AV466" s="15" t="s">
        <v>79</v>
      </c>
      <c r="AW466" s="15" t="s">
        <v>30</v>
      </c>
      <c r="AX466" s="15" t="s">
        <v>73</v>
      </c>
      <c r="AY466" s="277" t="s">
        <v>136</v>
      </c>
    </row>
    <row r="467" s="13" customFormat="1">
      <c r="A467" s="13"/>
      <c r="B467" s="245"/>
      <c r="C467" s="246"/>
      <c r="D467" s="247" t="s">
        <v>156</v>
      </c>
      <c r="E467" s="248" t="s">
        <v>1</v>
      </c>
      <c r="F467" s="249" t="s">
        <v>922</v>
      </c>
      <c r="G467" s="246"/>
      <c r="H467" s="250">
        <v>1.05</v>
      </c>
      <c r="I467" s="251"/>
      <c r="J467" s="246"/>
      <c r="K467" s="246"/>
      <c r="L467" s="252"/>
      <c r="M467" s="253"/>
      <c r="N467" s="254"/>
      <c r="O467" s="254"/>
      <c r="P467" s="254"/>
      <c r="Q467" s="254"/>
      <c r="R467" s="254"/>
      <c r="S467" s="254"/>
      <c r="T467" s="25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6" t="s">
        <v>156</v>
      </c>
      <c r="AU467" s="256" t="s">
        <v>145</v>
      </c>
      <c r="AV467" s="13" t="s">
        <v>145</v>
      </c>
      <c r="AW467" s="13" t="s">
        <v>30</v>
      </c>
      <c r="AX467" s="13" t="s">
        <v>73</v>
      </c>
      <c r="AY467" s="256" t="s">
        <v>136</v>
      </c>
    </row>
    <row r="468" s="15" customFormat="1">
      <c r="A468" s="15"/>
      <c r="B468" s="268"/>
      <c r="C468" s="269"/>
      <c r="D468" s="247" t="s">
        <v>156</v>
      </c>
      <c r="E468" s="270" t="s">
        <v>1</v>
      </c>
      <c r="F468" s="271" t="s">
        <v>174</v>
      </c>
      <c r="G468" s="269"/>
      <c r="H468" s="270" t="s">
        <v>1</v>
      </c>
      <c r="I468" s="272"/>
      <c r="J468" s="269"/>
      <c r="K468" s="269"/>
      <c r="L468" s="273"/>
      <c r="M468" s="274"/>
      <c r="N468" s="275"/>
      <c r="O468" s="275"/>
      <c r="P468" s="275"/>
      <c r="Q468" s="275"/>
      <c r="R468" s="275"/>
      <c r="S468" s="275"/>
      <c r="T468" s="27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7" t="s">
        <v>156</v>
      </c>
      <c r="AU468" s="277" t="s">
        <v>145</v>
      </c>
      <c r="AV468" s="15" t="s">
        <v>79</v>
      </c>
      <c r="AW468" s="15" t="s">
        <v>30</v>
      </c>
      <c r="AX468" s="15" t="s">
        <v>73</v>
      </c>
      <c r="AY468" s="277" t="s">
        <v>136</v>
      </c>
    </row>
    <row r="469" s="13" customFormat="1">
      <c r="A469" s="13"/>
      <c r="B469" s="245"/>
      <c r="C469" s="246"/>
      <c r="D469" s="247" t="s">
        <v>156</v>
      </c>
      <c r="E469" s="248" t="s">
        <v>1</v>
      </c>
      <c r="F469" s="249" t="s">
        <v>923</v>
      </c>
      <c r="G469" s="246"/>
      <c r="H469" s="250">
        <v>8.5999999999999996</v>
      </c>
      <c r="I469" s="251"/>
      <c r="J469" s="246"/>
      <c r="K469" s="246"/>
      <c r="L469" s="252"/>
      <c r="M469" s="253"/>
      <c r="N469" s="254"/>
      <c r="O469" s="254"/>
      <c r="P469" s="254"/>
      <c r="Q469" s="254"/>
      <c r="R469" s="254"/>
      <c r="S469" s="254"/>
      <c r="T469" s="25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6" t="s">
        <v>156</v>
      </c>
      <c r="AU469" s="256" t="s">
        <v>145</v>
      </c>
      <c r="AV469" s="13" t="s">
        <v>145</v>
      </c>
      <c r="AW469" s="13" t="s">
        <v>30</v>
      </c>
      <c r="AX469" s="13" t="s">
        <v>73</v>
      </c>
      <c r="AY469" s="256" t="s">
        <v>136</v>
      </c>
    </row>
    <row r="470" s="14" customFormat="1">
      <c r="A470" s="14"/>
      <c r="B470" s="257"/>
      <c r="C470" s="258"/>
      <c r="D470" s="247" t="s">
        <v>156</v>
      </c>
      <c r="E470" s="259" t="s">
        <v>1</v>
      </c>
      <c r="F470" s="260" t="s">
        <v>159</v>
      </c>
      <c r="G470" s="258"/>
      <c r="H470" s="261">
        <v>61.710000000000001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7" t="s">
        <v>156</v>
      </c>
      <c r="AU470" s="267" t="s">
        <v>145</v>
      </c>
      <c r="AV470" s="14" t="s">
        <v>144</v>
      </c>
      <c r="AW470" s="14" t="s">
        <v>30</v>
      </c>
      <c r="AX470" s="14" t="s">
        <v>79</v>
      </c>
      <c r="AY470" s="267" t="s">
        <v>136</v>
      </c>
    </row>
    <row r="471" s="2" customFormat="1" ht="21.75" customHeight="1">
      <c r="A471" s="38"/>
      <c r="B471" s="39"/>
      <c r="C471" s="232" t="s">
        <v>924</v>
      </c>
      <c r="D471" s="232" t="s">
        <v>139</v>
      </c>
      <c r="E471" s="233" t="s">
        <v>925</v>
      </c>
      <c r="F471" s="234" t="s">
        <v>926</v>
      </c>
      <c r="G471" s="235" t="s">
        <v>154</v>
      </c>
      <c r="H471" s="236">
        <v>4.5999999999999996</v>
      </c>
      <c r="I471" s="237"/>
      <c r="J471" s="238">
        <f>ROUND(I471*H471,2)</f>
        <v>0</v>
      </c>
      <c r="K471" s="234" t="s">
        <v>143</v>
      </c>
      <c r="L471" s="44"/>
      <c r="M471" s="239" t="s">
        <v>1</v>
      </c>
      <c r="N471" s="240" t="s">
        <v>41</v>
      </c>
      <c r="O471" s="92"/>
      <c r="P471" s="241">
        <f>O471*H471</f>
        <v>0</v>
      </c>
      <c r="Q471" s="241">
        <v>0</v>
      </c>
      <c r="R471" s="241">
        <f>Q471*H471</f>
        <v>0</v>
      </c>
      <c r="S471" s="241">
        <v>0</v>
      </c>
      <c r="T471" s="24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3" t="s">
        <v>189</v>
      </c>
      <c r="AT471" s="243" t="s">
        <v>139</v>
      </c>
      <c r="AU471" s="243" t="s">
        <v>145</v>
      </c>
      <c r="AY471" s="17" t="s">
        <v>136</v>
      </c>
      <c r="BE471" s="244">
        <f>IF(N471="základní",J471,0)</f>
        <v>0</v>
      </c>
      <c r="BF471" s="244">
        <f>IF(N471="snížená",J471,0)</f>
        <v>0</v>
      </c>
      <c r="BG471" s="244">
        <f>IF(N471="zákl. přenesená",J471,0)</f>
        <v>0</v>
      </c>
      <c r="BH471" s="244">
        <f>IF(N471="sníž. přenesená",J471,0)</f>
        <v>0</v>
      </c>
      <c r="BI471" s="244">
        <f>IF(N471="nulová",J471,0)</f>
        <v>0</v>
      </c>
      <c r="BJ471" s="17" t="s">
        <v>146</v>
      </c>
      <c r="BK471" s="244">
        <f>ROUND(I471*H471,2)</f>
        <v>0</v>
      </c>
      <c r="BL471" s="17" t="s">
        <v>189</v>
      </c>
      <c r="BM471" s="243" t="s">
        <v>927</v>
      </c>
    </row>
    <row r="472" s="15" customFormat="1">
      <c r="A472" s="15"/>
      <c r="B472" s="268"/>
      <c r="C472" s="269"/>
      <c r="D472" s="247" t="s">
        <v>156</v>
      </c>
      <c r="E472" s="270" t="s">
        <v>1</v>
      </c>
      <c r="F472" s="271" t="s">
        <v>176</v>
      </c>
      <c r="G472" s="269"/>
      <c r="H472" s="270" t="s">
        <v>1</v>
      </c>
      <c r="I472" s="272"/>
      <c r="J472" s="269"/>
      <c r="K472" s="269"/>
      <c r="L472" s="273"/>
      <c r="M472" s="274"/>
      <c r="N472" s="275"/>
      <c r="O472" s="275"/>
      <c r="P472" s="275"/>
      <c r="Q472" s="275"/>
      <c r="R472" s="275"/>
      <c r="S472" s="275"/>
      <c r="T472" s="27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7" t="s">
        <v>156</v>
      </c>
      <c r="AU472" s="277" t="s">
        <v>145</v>
      </c>
      <c r="AV472" s="15" t="s">
        <v>79</v>
      </c>
      <c r="AW472" s="15" t="s">
        <v>30</v>
      </c>
      <c r="AX472" s="15" t="s">
        <v>73</v>
      </c>
      <c r="AY472" s="277" t="s">
        <v>136</v>
      </c>
    </row>
    <row r="473" s="13" customFormat="1">
      <c r="A473" s="13"/>
      <c r="B473" s="245"/>
      <c r="C473" s="246"/>
      <c r="D473" s="247" t="s">
        <v>156</v>
      </c>
      <c r="E473" s="248" t="s">
        <v>1</v>
      </c>
      <c r="F473" s="249" t="s">
        <v>928</v>
      </c>
      <c r="G473" s="246"/>
      <c r="H473" s="250">
        <v>2.7999999999999998</v>
      </c>
      <c r="I473" s="251"/>
      <c r="J473" s="246"/>
      <c r="K473" s="246"/>
      <c r="L473" s="252"/>
      <c r="M473" s="253"/>
      <c r="N473" s="254"/>
      <c r="O473" s="254"/>
      <c r="P473" s="254"/>
      <c r="Q473" s="254"/>
      <c r="R473" s="254"/>
      <c r="S473" s="254"/>
      <c r="T473" s="25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6" t="s">
        <v>156</v>
      </c>
      <c r="AU473" s="256" t="s">
        <v>145</v>
      </c>
      <c r="AV473" s="13" t="s">
        <v>145</v>
      </c>
      <c r="AW473" s="13" t="s">
        <v>30</v>
      </c>
      <c r="AX473" s="13" t="s">
        <v>73</v>
      </c>
      <c r="AY473" s="256" t="s">
        <v>136</v>
      </c>
    </row>
    <row r="474" s="15" customFormat="1">
      <c r="A474" s="15"/>
      <c r="B474" s="268"/>
      <c r="C474" s="269"/>
      <c r="D474" s="247" t="s">
        <v>156</v>
      </c>
      <c r="E474" s="270" t="s">
        <v>1</v>
      </c>
      <c r="F474" s="271" t="s">
        <v>178</v>
      </c>
      <c r="G474" s="269"/>
      <c r="H474" s="270" t="s">
        <v>1</v>
      </c>
      <c r="I474" s="272"/>
      <c r="J474" s="269"/>
      <c r="K474" s="269"/>
      <c r="L474" s="273"/>
      <c r="M474" s="274"/>
      <c r="N474" s="275"/>
      <c r="O474" s="275"/>
      <c r="P474" s="275"/>
      <c r="Q474" s="275"/>
      <c r="R474" s="275"/>
      <c r="S474" s="275"/>
      <c r="T474" s="27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7" t="s">
        <v>156</v>
      </c>
      <c r="AU474" s="277" t="s">
        <v>145</v>
      </c>
      <c r="AV474" s="15" t="s">
        <v>79</v>
      </c>
      <c r="AW474" s="15" t="s">
        <v>30</v>
      </c>
      <c r="AX474" s="15" t="s">
        <v>73</v>
      </c>
      <c r="AY474" s="277" t="s">
        <v>136</v>
      </c>
    </row>
    <row r="475" s="13" customFormat="1">
      <c r="A475" s="13"/>
      <c r="B475" s="245"/>
      <c r="C475" s="246"/>
      <c r="D475" s="247" t="s">
        <v>156</v>
      </c>
      <c r="E475" s="248" t="s">
        <v>1</v>
      </c>
      <c r="F475" s="249" t="s">
        <v>929</v>
      </c>
      <c r="G475" s="246"/>
      <c r="H475" s="250">
        <v>1.8</v>
      </c>
      <c r="I475" s="251"/>
      <c r="J475" s="246"/>
      <c r="K475" s="246"/>
      <c r="L475" s="252"/>
      <c r="M475" s="253"/>
      <c r="N475" s="254"/>
      <c r="O475" s="254"/>
      <c r="P475" s="254"/>
      <c r="Q475" s="254"/>
      <c r="R475" s="254"/>
      <c r="S475" s="254"/>
      <c r="T475" s="25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6" t="s">
        <v>156</v>
      </c>
      <c r="AU475" s="256" t="s">
        <v>145</v>
      </c>
      <c r="AV475" s="13" t="s">
        <v>145</v>
      </c>
      <c r="AW475" s="13" t="s">
        <v>30</v>
      </c>
      <c r="AX475" s="13" t="s">
        <v>73</v>
      </c>
      <c r="AY475" s="256" t="s">
        <v>136</v>
      </c>
    </row>
    <row r="476" s="14" customFormat="1">
      <c r="A476" s="14"/>
      <c r="B476" s="257"/>
      <c r="C476" s="258"/>
      <c r="D476" s="247" t="s">
        <v>156</v>
      </c>
      <c r="E476" s="259" t="s">
        <v>1</v>
      </c>
      <c r="F476" s="260" t="s">
        <v>159</v>
      </c>
      <c r="G476" s="258"/>
      <c r="H476" s="261">
        <v>4.5999999999999996</v>
      </c>
      <c r="I476" s="262"/>
      <c r="J476" s="258"/>
      <c r="K476" s="258"/>
      <c r="L476" s="263"/>
      <c r="M476" s="264"/>
      <c r="N476" s="265"/>
      <c r="O476" s="265"/>
      <c r="P476" s="265"/>
      <c r="Q476" s="265"/>
      <c r="R476" s="265"/>
      <c r="S476" s="265"/>
      <c r="T476" s="26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7" t="s">
        <v>156</v>
      </c>
      <c r="AU476" s="267" t="s">
        <v>145</v>
      </c>
      <c r="AV476" s="14" t="s">
        <v>144</v>
      </c>
      <c r="AW476" s="14" t="s">
        <v>30</v>
      </c>
      <c r="AX476" s="14" t="s">
        <v>79</v>
      </c>
      <c r="AY476" s="267" t="s">
        <v>136</v>
      </c>
    </row>
    <row r="477" s="2" customFormat="1" ht="16.5" customHeight="1">
      <c r="A477" s="38"/>
      <c r="B477" s="39"/>
      <c r="C477" s="232" t="s">
        <v>551</v>
      </c>
      <c r="D477" s="232" t="s">
        <v>139</v>
      </c>
      <c r="E477" s="233" t="s">
        <v>930</v>
      </c>
      <c r="F477" s="234" t="s">
        <v>931</v>
      </c>
      <c r="G477" s="235" t="s">
        <v>154</v>
      </c>
      <c r="H477" s="236">
        <v>66.310000000000002</v>
      </c>
      <c r="I477" s="237"/>
      <c r="J477" s="238">
        <f>ROUND(I477*H477,2)</f>
        <v>0</v>
      </c>
      <c r="K477" s="234" t="s">
        <v>143</v>
      </c>
      <c r="L477" s="44"/>
      <c r="M477" s="239" t="s">
        <v>1</v>
      </c>
      <c r="N477" s="240" t="s">
        <v>41</v>
      </c>
      <c r="O477" s="92"/>
      <c r="P477" s="241">
        <f>O477*H477</f>
        <v>0</v>
      </c>
      <c r="Q477" s="241">
        <v>0</v>
      </c>
      <c r="R477" s="241">
        <f>Q477*H477</f>
        <v>0</v>
      </c>
      <c r="S477" s="241">
        <v>0</v>
      </c>
      <c r="T477" s="242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43" t="s">
        <v>189</v>
      </c>
      <c r="AT477" s="243" t="s">
        <v>139</v>
      </c>
      <c r="AU477" s="243" t="s">
        <v>145</v>
      </c>
      <c r="AY477" s="17" t="s">
        <v>136</v>
      </c>
      <c r="BE477" s="244">
        <f>IF(N477="základní",J477,0)</f>
        <v>0</v>
      </c>
      <c r="BF477" s="244">
        <f>IF(N477="snížená",J477,0)</f>
        <v>0</v>
      </c>
      <c r="BG477" s="244">
        <f>IF(N477="zákl. přenesená",J477,0)</f>
        <v>0</v>
      </c>
      <c r="BH477" s="244">
        <f>IF(N477="sníž. přenesená",J477,0)</f>
        <v>0</v>
      </c>
      <c r="BI477" s="244">
        <f>IF(N477="nulová",J477,0)</f>
        <v>0</v>
      </c>
      <c r="BJ477" s="17" t="s">
        <v>146</v>
      </c>
      <c r="BK477" s="244">
        <f>ROUND(I477*H477,2)</f>
        <v>0</v>
      </c>
      <c r="BL477" s="17" t="s">
        <v>189</v>
      </c>
      <c r="BM477" s="243" t="s">
        <v>932</v>
      </c>
    </row>
    <row r="478" s="13" customFormat="1">
      <c r="A478" s="13"/>
      <c r="B478" s="245"/>
      <c r="C478" s="246"/>
      <c r="D478" s="247" t="s">
        <v>156</v>
      </c>
      <c r="E478" s="248" t="s">
        <v>1</v>
      </c>
      <c r="F478" s="249" t="s">
        <v>933</v>
      </c>
      <c r="G478" s="246"/>
      <c r="H478" s="250">
        <v>66.310000000000002</v>
      </c>
      <c r="I478" s="251"/>
      <c r="J478" s="246"/>
      <c r="K478" s="246"/>
      <c r="L478" s="252"/>
      <c r="M478" s="253"/>
      <c r="N478" s="254"/>
      <c r="O478" s="254"/>
      <c r="P478" s="254"/>
      <c r="Q478" s="254"/>
      <c r="R478" s="254"/>
      <c r="S478" s="254"/>
      <c r="T478" s="25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6" t="s">
        <v>156</v>
      </c>
      <c r="AU478" s="256" t="s">
        <v>145</v>
      </c>
      <c r="AV478" s="13" t="s">
        <v>145</v>
      </c>
      <c r="AW478" s="13" t="s">
        <v>30</v>
      </c>
      <c r="AX478" s="13" t="s">
        <v>73</v>
      </c>
      <c r="AY478" s="256" t="s">
        <v>136</v>
      </c>
    </row>
    <row r="479" s="14" customFormat="1">
      <c r="A479" s="14"/>
      <c r="B479" s="257"/>
      <c r="C479" s="258"/>
      <c r="D479" s="247" t="s">
        <v>156</v>
      </c>
      <c r="E479" s="259" t="s">
        <v>1</v>
      </c>
      <c r="F479" s="260" t="s">
        <v>159</v>
      </c>
      <c r="G479" s="258"/>
      <c r="H479" s="261">
        <v>66.310000000000002</v>
      </c>
      <c r="I479" s="262"/>
      <c r="J479" s="258"/>
      <c r="K479" s="258"/>
      <c r="L479" s="263"/>
      <c r="M479" s="264"/>
      <c r="N479" s="265"/>
      <c r="O479" s="265"/>
      <c r="P479" s="265"/>
      <c r="Q479" s="265"/>
      <c r="R479" s="265"/>
      <c r="S479" s="265"/>
      <c r="T479" s="26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7" t="s">
        <v>156</v>
      </c>
      <c r="AU479" s="267" t="s">
        <v>145</v>
      </c>
      <c r="AV479" s="14" t="s">
        <v>144</v>
      </c>
      <c r="AW479" s="14" t="s">
        <v>30</v>
      </c>
      <c r="AX479" s="14" t="s">
        <v>79</v>
      </c>
      <c r="AY479" s="267" t="s">
        <v>136</v>
      </c>
    </row>
    <row r="480" s="2" customFormat="1" ht="21.75" customHeight="1">
      <c r="A480" s="38"/>
      <c r="B480" s="39"/>
      <c r="C480" s="278" t="s">
        <v>934</v>
      </c>
      <c r="D480" s="278" t="s">
        <v>212</v>
      </c>
      <c r="E480" s="279" t="s">
        <v>935</v>
      </c>
      <c r="F480" s="280" t="s">
        <v>936</v>
      </c>
      <c r="G480" s="281" t="s">
        <v>154</v>
      </c>
      <c r="H480" s="282">
        <v>72.941000000000002</v>
      </c>
      <c r="I480" s="283"/>
      <c r="J480" s="284">
        <f>ROUND(I480*H480,2)</f>
        <v>0</v>
      </c>
      <c r="K480" s="280" t="s">
        <v>143</v>
      </c>
      <c r="L480" s="285"/>
      <c r="M480" s="286" t="s">
        <v>1</v>
      </c>
      <c r="N480" s="287" t="s">
        <v>41</v>
      </c>
      <c r="O480" s="92"/>
      <c r="P480" s="241">
        <f>O480*H480</f>
        <v>0</v>
      </c>
      <c r="Q480" s="241">
        <v>0.00011</v>
      </c>
      <c r="R480" s="241">
        <f>Q480*H480</f>
        <v>0.0080235100000000011</v>
      </c>
      <c r="S480" s="241">
        <v>0</v>
      </c>
      <c r="T480" s="24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43" t="s">
        <v>225</v>
      </c>
      <c r="AT480" s="243" t="s">
        <v>212</v>
      </c>
      <c r="AU480" s="243" t="s">
        <v>145</v>
      </c>
      <c r="AY480" s="17" t="s">
        <v>136</v>
      </c>
      <c r="BE480" s="244">
        <f>IF(N480="základní",J480,0)</f>
        <v>0</v>
      </c>
      <c r="BF480" s="244">
        <f>IF(N480="snížená",J480,0)</f>
        <v>0</v>
      </c>
      <c r="BG480" s="244">
        <f>IF(N480="zákl. přenesená",J480,0)</f>
        <v>0</v>
      </c>
      <c r="BH480" s="244">
        <f>IF(N480="sníž. přenesená",J480,0)</f>
        <v>0</v>
      </c>
      <c r="BI480" s="244">
        <f>IF(N480="nulová",J480,0)</f>
        <v>0</v>
      </c>
      <c r="BJ480" s="17" t="s">
        <v>146</v>
      </c>
      <c r="BK480" s="244">
        <f>ROUND(I480*H480,2)</f>
        <v>0</v>
      </c>
      <c r="BL480" s="17" t="s">
        <v>189</v>
      </c>
      <c r="BM480" s="243" t="s">
        <v>937</v>
      </c>
    </row>
    <row r="481" s="2" customFormat="1" ht="16.5" customHeight="1">
      <c r="A481" s="38"/>
      <c r="B481" s="39"/>
      <c r="C481" s="232" t="s">
        <v>555</v>
      </c>
      <c r="D481" s="232" t="s">
        <v>139</v>
      </c>
      <c r="E481" s="233" t="s">
        <v>938</v>
      </c>
      <c r="F481" s="234" t="s">
        <v>939</v>
      </c>
      <c r="G481" s="235" t="s">
        <v>154</v>
      </c>
      <c r="H481" s="236">
        <v>66.310000000000002</v>
      </c>
      <c r="I481" s="237"/>
      <c r="J481" s="238">
        <f>ROUND(I481*H481,2)</f>
        <v>0</v>
      </c>
      <c r="K481" s="234" t="s">
        <v>143</v>
      </c>
      <c r="L481" s="44"/>
      <c r="M481" s="239" t="s">
        <v>1</v>
      </c>
      <c r="N481" s="240" t="s">
        <v>41</v>
      </c>
      <c r="O481" s="92"/>
      <c r="P481" s="241">
        <f>O481*H481</f>
        <v>0</v>
      </c>
      <c r="Q481" s="241">
        <v>0</v>
      </c>
      <c r="R481" s="241">
        <f>Q481*H481</f>
        <v>0</v>
      </c>
      <c r="S481" s="241">
        <v>0</v>
      </c>
      <c r="T481" s="242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3" t="s">
        <v>189</v>
      </c>
      <c r="AT481" s="243" t="s">
        <v>139</v>
      </c>
      <c r="AU481" s="243" t="s">
        <v>145</v>
      </c>
      <c r="AY481" s="17" t="s">
        <v>136</v>
      </c>
      <c r="BE481" s="244">
        <f>IF(N481="základní",J481,0)</f>
        <v>0</v>
      </c>
      <c r="BF481" s="244">
        <f>IF(N481="snížená",J481,0)</f>
        <v>0</v>
      </c>
      <c r="BG481" s="244">
        <f>IF(N481="zákl. přenesená",J481,0)</f>
        <v>0</v>
      </c>
      <c r="BH481" s="244">
        <f>IF(N481="sníž. přenesená",J481,0)</f>
        <v>0</v>
      </c>
      <c r="BI481" s="244">
        <f>IF(N481="nulová",J481,0)</f>
        <v>0</v>
      </c>
      <c r="BJ481" s="17" t="s">
        <v>146</v>
      </c>
      <c r="BK481" s="244">
        <f>ROUND(I481*H481,2)</f>
        <v>0</v>
      </c>
      <c r="BL481" s="17" t="s">
        <v>189</v>
      </c>
      <c r="BM481" s="243" t="s">
        <v>940</v>
      </c>
    </row>
    <row r="482" s="2" customFormat="1" ht="21.75" customHeight="1">
      <c r="A482" s="38"/>
      <c r="B482" s="39"/>
      <c r="C482" s="278" t="s">
        <v>941</v>
      </c>
      <c r="D482" s="278" t="s">
        <v>212</v>
      </c>
      <c r="E482" s="279" t="s">
        <v>942</v>
      </c>
      <c r="F482" s="280" t="s">
        <v>943</v>
      </c>
      <c r="G482" s="281" t="s">
        <v>154</v>
      </c>
      <c r="H482" s="282">
        <v>69.626000000000005</v>
      </c>
      <c r="I482" s="283"/>
      <c r="J482" s="284">
        <f>ROUND(I482*H482,2)</f>
        <v>0</v>
      </c>
      <c r="K482" s="280" t="s">
        <v>143</v>
      </c>
      <c r="L482" s="285"/>
      <c r="M482" s="286" t="s">
        <v>1</v>
      </c>
      <c r="N482" s="287" t="s">
        <v>41</v>
      </c>
      <c r="O482" s="92"/>
      <c r="P482" s="241">
        <f>O482*H482</f>
        <v>0</v>
      </c>
      <c r="Q482" s="241">
        <v>0.0054000000000000003</v>
      </c>
      <c r="R482" s="241">
        <f>Q482*H482</f>
        <v>0.37598040000000005</v>
      </c>
      <c r="S482" s="241">
        <v>0</v>
      </c>
      <c r="T482" s="24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43" t="s">
        <v>225</v>
      </c>
      <c r="AT482" s="243" t="s">
        <v>212</v>
      </c>
      <c r="AU482" s="243" t="s">
        <v>145</v>
      </c>
      <c r="AY482" s="17" t="s">
        <v>136</v>
      </c>
      <c r="BE482" s="244">
        <f>IF(N482="základní",J482,0)</f>
        <v>0</v>
      </c>
      <c r="BF482" s="244">
        <f>IF(N482="snížená",J482,0)</f>
        <v>0</v>
      </c>
      <c r="BG482" s="244">
        <f>IF(N482="zákl. přenesená",J482,0)</f>
        <v>0</v>
      </c>
      <c r="BH482" s="244">
        <f>IF(N482="sníž. přenesená",J482,0)</f>
        <v>0</v>
      </c>
      <c r="BI482" s="244">
        <f>IF(N482="nulová",J482,0)</f>
        <v>0</v>
      </c>
      <c r="BJ482" s="17" t="s">
        <v>146</v>
      </c>
      <c r="BK482" s="244">
        <f>ROUND(I482*H482,2)</f>
        <v>0</v>
      </c>
      <c r="BL482" s="17" t="s">
        <v>189</v>
      </c>
      <c r="BM482" s="243" t="s">
        <v>944</v>
      </c>
    </row>
    <row r="483" s="2" customFormat="1" ht="21.75" customHeight="1">
      <c r="A483" s="38"/>
      <c r="B483" s="39"/>
      <c r="C483" s="232" t="s">
        <v>558</v>
      </c>
      <c r="D483" s="232" t="s">
        <v>139</v>
      </c>
      <c r="E483" s="233" t="s">
        <v>945</v>
      </c>
      <c r="F483" s="234" t="s">
        <v>946</v>
      </c>
      <c r="G483" s="235" t="s">
        <v>154</v>
      </c>
      <c r="H483" s="236">
        <v>66.310000000000002</v>
      </c>
      <c r="I483" s="237"/>
      <c r="J483" s="238">
        <f>ROUND(I483*H483,2)</f>
        <v>0</v>
      </c>
      <c r="K483" s="234" t="s">
        <v>143</v>
      </c>
      <c r="L483" s="44"/>
      <c r="M483" s="239" t="s">
        <v>1</v>
      </c>
      <c r="N483" s="240" t="s">
        <v>41</v>
      </c>
      <c r="O483" s="92"/>
      <c r="P483" s="241">
        <f>O483*H483</f>
        <v>0</v>
      </c>
      <c r="Q483" s="241">
        <v>0</v>
      </c>
      <c r="R483" s="241">
        <f>Q483*H483</f>
        <v>0</v>
      </c>
      <c r="S483" s="241">
        <v>0.017860000000000001</v>
      </c>
      <c r="T483" s="242">
        <f>S483*H483</f>
        <v>1.1842966000000001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3" t="s">
        <v>189</v>
      </c>
      <c r="AT483" s="243" t="s">
        <v>139</v>
      </c>
      <c r="AU483" s="243" t="s">
        <v>145</v>
      </c>
      <c r="AY483" s="17" t="s">
        <v>136</v>
      </c>
      <c r="BE483" s="244">
        <f>IF(N483="základní",J483,0)</f>
        <v>0</v>
      </c>
      <c r="BF483" s="244">
        <f>IF(N483="snížená",J483,0)</f>
        <v>0</v>
      </c>
      <c r="BG483" s="244">
        <f>IF(N483="zákl. přenesená",J483,0)</f>
        <v>0</v>
      </c>
      <c r="BH483" s="244">
        <f>IF(N483="sníž. přenesená",J483,0)</f>
        <v>0</v>
      </c>
      <c r="BI483" s="244">
        <f>IF(N483="nulová",J483,0)</f>
        <v>0</v>
      </c>
      <c r="BJ483" s="17" t="s">
        <v>146</v>
      </c>
      <c r="BK483" s="244">
        <f>ROUND(I483*H483,2)</f>
        <v>0</v>
      </c>
      <c r="BL483" s="17" t="s">
        <v>189</v>
      </c>
      <c r="BM483" s="243" t="s">
        <v>947</v>
      </c>
    </row>
    <row r="484" s="2" customFormat="1" ht="21.75" customHeight="1">
      <c r="A484" s="38"/>
      <c r="B484" s="39"/>
      <c r="C484" s="232" t="s">
        <v>948</v>
      </c>
      <c r="D484" s="232" t="s">
        <v>139</v>
      </c>
      <c r="E484" s="233" t="s">
        <v>949</v>
      </c>
      <c r="F484" s="234" t="s">
        <v>950</v>
      </c>
      <c r="G484" s="235" t="s">
        <v>609</v>
      </c>
      <c r="H484" s="288"/>
      <c r="I484" s="237"/>
      <c r="J484" s="238">
        <f>ROUND(I484*H484,2)</f>
        <v>0</v>
      </c>
      <c r="K484" s="234" t="s">
        <v>143</v>
      </c>
      <c r="L484" s="44"/>
      <c r="M484" s="239" t="s">
        <v>1</v>
      </c>
      <c r="N484" s="240" t="s">
        <v>41</v>
      </c>
      <c r="O484" s="92"/>
      <c r="P484" s="241">
        <f>O484*H484</f>
        <v>0</v>
      </c>
      <c r="Q484" s="241">
        <v>0</v>
      </c>
      <c r="R484" s="241">
        <f>Q484*H484</f>
        <v>0</v>
      </c>
      <c r="S484" s="241">
        <v>0</v>
      </c>
      <c r="T484" s="24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43" t="s">
        <v>189</v>
      </c>
      <c r="AT484" s="243" t="s">
        <v>139</v>
      </c>
      <c r="AU484" s="243" t="s">
        <v>145</v>
      </c>
      <c r="AY484" s="17" t="s">
        <v>136</v>
      </c>
      <c r="BE484" s="244">
        <f>IF(N484="základní",J484,0)</f>
        <v>0</v>
      </c>
      <c r="BF484" s="244">
        <f>IF(N484="snížená",J484,0)</f>
        <v>0</v>
      </c>
      <c r="BG484" s="244">
        <f>IF(N484="zákl. přenesená",J484,0)</f>
        <v>0</v>
      </c>
      <c r="BH484" s="244">
        <f>IF(N484="sníž. přenesená",J484,0)</f>
        <v>0</v>
      </c>
      <c r="BI484" s="244">
        <f>IF(N484="nulová",J484,0)</f>
        <v>0</v>
      </c>
      <c r="BJ484" s="17" t="s">
        <v>146</v>
      </c>
      <c r="BK484" s="244">
        <f>ROUND(I484*H484,2)</f>
        <v>0</v>
      </c>
      <c r="BL484" s="17" t="s">
        <v>189</v>
      </c>
      <c r="BM484" s="243" t="s">
        <v>951</v>
      </c>
    </row>
    <row r="485" s="12" customFormat="1" ht="22.8" customHeight="1">
      <c r="A485" s="12"/>
      <c r="B485" s="216"/>
      <c r="C485" s="217"/>
      <c r="D485" s="218" t="s">
        <v>72</v>
      </c>
      <c r="E485" s="230" t="s">
        <v>952</v>
      </c>
      <c r="F485" s="230" t="s">
        <v>953</v>
      </c>
      <c r="G485" s="217"/>
      <c r="H485" s="217"/>
      <c r="I485" s="220"/>
      <c r="J485" s="231">
        <f>BK485</f>
        <v>0</v>
      </c>
      <c r="K485" s="217"/>
      <c r="L485" s="222"/>
      <c r="M485" s="223"/>
      <c r="N485" s="224"/>
      <c r="O485" s="224"/>
      <c r="P485" s="225">
        <f>SUM(P486:P488)</f>
        <v>0</v>
      </c>
      <c r="Q485" s="224"/>
      <c r="R485" s="225">
        <f>SUM(R486:R488)</f>
        <v>0.030429999999999999</v>
      </c>
      <c r="S485" s="224"/>
      <c r="T485" s="226">
        <f>SUM(T486:T488)</f>
        <v>0.014195000000000001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7" t="s">
        <v>145</v>
      </c>
      <c r="AT485" s="228" t="s">
        <v>72</v>
      </c>
      <c r="AU485" s="228" t="s">
        <v>79</v>
      </c>
      <c r="AY485" s="227" t="s">
        <v>136</v>
      </c>
      <c r="BK485" s="229">
        <f>SUM(BK486:BK488)</f>
        <v>0</v>
      </c>
    </row>
    <row r="486" s="2" customFormat="1" ht="16.5" customHeight="1">
      <c r="A486" s="38"/>
      <c r="B486" s="39"/>
      <c r="C486" s="232" t="s">
        <v>562</v>
      </c>
      <c r="D486" s="232" t="s">
        <v>139</v>
      </c>
      <c r="E486" s="233" t="s">
        <v>954</v>
      </c>
      <c r="F486" s="234" t="s">
        <v>955</v>
      </c>
      <c r="G486" s="235" t="s">
        <v>201</v>
      </c>
      <c r="H486" s="236">
        <v>8.5</v>
      </c>
      <c r="I486" s="237"/>
      <c r="J486" s="238">
        <f>ROUND(I486*H486,2)</f>
        <v>0</v>
      </c>
      <c r="K486" s="234" t="s">
        <v>143</v>
      </c>
      <c r="L486" s="44"/>
      <c r="M486" s="239" t="s">
        <v>1</v>
      </c>
      <c r="N486" s="240" t="s">
        <v>41</v>
      </c>
      <c r="O486" s="92"/>
      <c r="P486" s="241">
        <f>O486*H486</f>
        <v>0</v>
      </c>
      <c r="Q486" s="241">
        <v>0</v>
      </c>
      <c r="R486" s="241">
        <f>Q486*H486</f>
        <v>0</v>
      </c>
      <c r="S486" s="241">
        <v>0.00167</v>
      </c>
      <c r="T486" s="242">
        <f>S486*H486</f>
        <v>0.014195000000000001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43" t="s">
        <v>189</v>
      </c>
      <c r="AT486" s="243" t="s">
        <v>139</v>
      </c>
      <c r="AU486" s="243" t="s">
        <v>145</v>
      </c>
      <c r="AY486" s="17" t="s">
        <v>136</v>
      </c>
      <c r="BE486" s="244">
        <f>IF(N486="základní",J486,0)</f>
        <v>0</v>
      </c>
      <c r="BF486" s="244">
        <f>IF(N486="snížená",J486,0)</f>
        <v>0</v>
      </c>
      <c r="BG486" s="244">
        <f>IF(N486="zákl. přenesená",J486,0)</f>
        <v>0</v>
      </c>
      <c r="BH486" s="244">
        <f>IF(N486="sníž. přenesená",J486,0)</f>
        <v>0</v>
      </c>
      <c r="BI486" s="244">
        <f>IF(N486="nulová",J486,0)</f>
        <v>0</v>
      </c>
      <c r="BJ486" s="17" t="s">
        <v>146</v>
      </c>
      <c r="BK486" s="244">
        <f>ROUND(I486*H486,2)</f>
        <v>0</v>
      </c>
      <c r="BL486" s="17" t="s">
        <v>189</v>
      </c>
      <c r="BM486" s="243" t="s">
        <v>956</v>
      </c>
    </row>
    <row r="487" s="2" customFormat="1" ht="21.75" customHeight="1">
      <c r="A487" s="38"/>
      <c r="B487" s="39"/>
      <c r="C487" s="232" t="s">
        <v>957</v>
      </c>
      <c r="D487" s="232" t="s">
        <v>139</v>
      </c>
      <c r="E487" s="233" t="s">
        <v>958</v>
      </c>
      <c r="F487" s="234" t="s">
        <v>959</v>
      </c>
      <c r="G487" s="235" t="s">
        <v>201</v>
      </c>
      <c r="H487" s="236">
        <v>8.5</v>
      </c>
      <c r="I487" s="237"/>
      <c r="J487" s="238">
        <f>ROUND(I487*H487,2)</f>
        <v>0</v>
      </c>
      <c r="K487" s="234" t="s">
        <v>143</v>
      </c>
      <c r="L487" s="44"/>
      <c r="M487" s="239" t="s">
        <v>1</v>
      </c>
      <c r="N487" s="240" t="s">
        <v>41</v>
      </c>
      <c r="O487" s="92"/>
      <c r="P487" s="241">
        <f>O487*H487</f>
        <v>0</v>
      </c>
      <c r="Q487" s="241">
        <v>0.0035799999999999998</v>
      </c>
      <c r="R487" s="241">
        <f>Q487*H487</f>
        <v>0.030429999999999999</v>
      </c>
      <c r="S487" s="241">
        <v>0</v>
      </c>
      <c r="T487" s="242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3" t="s">
        <v>189</v>
      </c>
      <c r="AT487" s="243" t="s">
        <v>139</v>
      </c>
      <c r="AU487" s="243" t="s">
        <v>145</v>
      </c>
      <c r="AY487" s="17" t="s">
        <v>136</v>
      </c>
      <c r="BE487" s="244">
        <f>IF(N487="základní",J487,0)</f>
        <v>0</v>
      </c>
      <c r="BF487" s="244">
        <f>IF(N487="snížená",J487,0)</f>
        <v>0</v>
      </c>
      <c r="BG487" s="244">
        <f>IF(N487="zákl. přenesená",J487,0)</f>
        <v>0</v>
      </c>
      <c r="BH487" s="244">
        <f>IF(N487="sníž. přenesená",J487,0)</f>
        <v>0</v>
      </c>
      <c r="BI487" s="244">
        <f>IF(N487="nulová",J487,0)</f>
        <v>0</v>
      </c>
      <c r="BJ487" s="17" t="s">
        <v>146</v>
      </c>
      <c r="BK487" s="244">
        <f>ROUND(I487*H487,2)</f>
        <v>0</v>
      </c>
      <c r="BL487" s="17" t="s">
        <v>189</v>
      </c>
      <c r="BM487" s="243" t="s">
        <v>960</v>
      </c>
    </row>
    <row r="488" s="2" customFormat="1" ht="21.75" customHeight="1">
      <c r="A488" s="38"/>
      <c r="B488" s="39"/>
      <c r="C488" s="232" t="s">
        <v>565</v>
      </c>
      <c r="D488" s="232" t="s">
        <v>139</v>
      </c>
      <c r="E488" s="233" t="s">
        <v>961</v>
      </c>
      <c r="F488" s="234" t="s">
        <v>962</v>
      </c>
      <c r="G488" s="235" t="s">
        <v>300</v>
      </c>
      <c r="H488" s="236">
        <v>0.029999999999999999</v>
      </c>
      <c r="I488" s="237"/>
      <c r="J488" s="238">
        <f>ROUND(I488*H488,2)</f>
        <v>0</v>
      </c>
      <c r="K488" s="234" t="s">
        <v>143</v>
      </c>
      <c r="L488" s="44"/>
      <c r="M488" s="239" t="s">
        <v>1</v>
      </c>
      <c r="N488" s="240" t="s">
        <v>41</v>
      </c>
      <c r="O488" s="92"/>
      <c r="P488" s="241">
        <f>O488*H488</f>
        <v>0</v>
      </c>
      <c r="Q488" s="241">
        <v>0</v>
      </c>
      <c r="R488" s="241">
        <f>Q488*H488</f>
        <v>0</v>
      </c>
      <c r="S488" s="241">
        <v>0</v>
      </c>
      <c r="T488" s="242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43" t="s">
        <v>189</v>
      </c>
      <c r="AT488" s="243" t="s">
        <v>139</v>
      </c>
      <c r="AU488" s="243" t="s">
        <v>145</v>
      </c>
      <c r="AY488" s="17" t="s">
        <v>136</v>
      </c>
      <c r="BE488" s="244">
        <f>IF(N488="základní",J488,0)</f>
        <v>0</v>
      </c>
      <c r="BF488" s="244">
        <f>IF(N488="snížená",J488,0)</f>
        <v>0</v>
      </c>
      <c r="BG488" s="244">
        <f>IF(N488="zákl. přenesená",J488,0)</f>
        <v>0</v>
      </c>
      <c r="BH488" s="244">
        <f>IF(N488="sníž. přenesená",J488,0)</f>
        <v>0</v>
      </c>
      <c r="BI488" s="244">
        <f>IF(N488="nulová",J488,0)</f>
        <v>0</v>
      </c>
      <c r="BJ488" s="17" t="s">
        <v>146</v>
      </c>
      <c r="BK488" s="244">
        <f>ROUND(I488*H488,2)</f>
        <v>0</v>
      </c>
      <c r="BL488" s="17" t="s">
        <v>189</v>
      </c>
      <c r="BM488" s="243" t="s">
        <v>963</v>
      </c>
    </row>
    <row r="489" s="12" customFormat="1" ht="22.8" customHeight="1">
      <c r="A489" s="12"/>
      <c r="B489" s="216"/>
      <c r="C489" s="217"/>
      <c r="D489" s="218" t="s">
        <v>72</v>
      </c>
      <c r="E489" s="230" t="s">
        <v>964</v>
      </c>
      <c r="F489" s="230" t="s">
        <v>965</v>
      </c>
      <c r="G489" s="217"/>
      <c r="H489" s="217"/>
      <c r="I489" s="220"/>
      <c r="J489" s="231">
        <f>BK489</f>
        <v>0</v>
      </c>
      <c r="K489" s="217"/>
      <c r="L489" s="222"/>
      <c r="M489" s="223"/>
      <c r="N489" s="224"/>
      <c r="O489" s="224"/>
      <c r="P489" s="225">
        <f>SUM(P490:P537)</f>
        <v>0</v>
      </c>
      <c r="Q489" s="224"/>
      <c r="R489" s="225">
        <f>SUM(R490:R537)</f>
        <v>0.25280530000000001</v>
      </c>
      <c r="S489" s="224"/>
      <c r="T489" s="226">
        <f>SUM(T490:T537)</f>
        <v>0.46149600000000002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7" t="s">
        <v>145</v>
      </c>
      <c r="AT489" s="228" t="s">
        <v>72</v>
      </c>
      <c r="AU489" s="228" t="s">
        <v>79</v>
      </c>
      <c r="AY489" s="227" t="s">
        <v>136</v>
      </c>
      <c r="BK489" s="229">
        <f>SUM(BK490:BK537)</f>
        <v>0</v>
      </c>
    </row>
    <row r="490" s="2" customFormat="1" ht="16.5" customHeight="1">
      <c r="A490" s="38"/>
      <c r="B490" s="39"/>
      <c r="C490" s="232" t="s">
        <v>966</v>
      </c>
      <c r="D490" s="232" t="s">
        <v>139</v>
      </c>
      <c r="E490" s="233" t="s">
        <v>967</v>
      </c>
      <c r="F490" s="234" t="s">
        <v>968</v>
      </c>
      <c r="G490" s="235" t="s">
        <v>154</v>
      </c>
      <c r="H490" s="236">
        <v>25.280000000000001</v>
      </c>
      <c r="I490" s="237"/>
      <c r="J490" s="238">
        <f>ROUND(I490*H490,2)</f>
        <v>0</v>
      </c>
      <c r="K490" s="234" t="s">
        <v>143</v>
      </c>
      <c r="L490" s="44"/>
      <c r="M490" s="239" t="s">
        <v>1</v>
      </c>
      <c r="N490" s="240" t="s">
        <v>41</v>
      </c>
      <c r="O490" s="92"/>
      <c r="P490" s="241">
        <f>O490*H490</f>
        <v>0</v>
      </c>
      <c r="Q490" s="241">
        <v>0</v>
      </c>
      <c r="R490" s="241">
        <f>Q490*H490</f>
        <v>0</v>
      </c>
      <c r="S490" s="241">
        <v>0.01695</v>
      </c>
      <c r="T490" s="242">
        <f>S490*H490</f>
        <v>0.42849599999999999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43" t="s">
        <v>189</v>
      </c>
      <c r="AT490" s="243" t="s">
        <v>139</v>
      </c>
      <c r="AU490" s="243" t="s">
        <v>145</v>
      </c>
      <c r="AY490" s="17" t="s">
        <v>136</v>
      </c>
      <c r="BE490" s="244">
        <f>IF(N490="základní",J490,0)</f>
        <v>0</v>
      </c>
      <c r="BF490" s="244">
        <f>IF(N490="snížená",J490,0)</f>
        <v>0</v>
      </c>
      <c r="BG490" s="244">
        <f>IF(N490="zákl. přenesená",J490,0)</f>
        <v>0</v>
      </c>
      <c r="BH490" s="244">
        <f>IF(N490="sníž. přenesená",J490,0)</f>
        <v>0</v>
      </c>
      <c r="BI490" s="244">
        <f>IF(N490="nulová",J490,0)</f>
        <v>0</v>
      </c>
      <c r="BJ490" s="17" t="s">
        <v>146</v>
      </c>
      <c r="BK490" s="244">
        <f>ROUND(I490*H490,2)</f>
        <v>0</v>
      </c>
      <c r="BL490" s="17" t="s">
        <v>189</v>
      </c>
      <c r="BM490" s="243" t="s">
        <v>969</v>
      </c>
    </row>
    <row r="491" s="13" customFormat="1">
      <c r="A491" s="13"/>
      <c r="B491" s="245"/>
      <c r="C491" s="246"/>
      <c r="D491" s="247" t="s">
        <v>156</v>
      </c>
      <c r="E491" s="248" t="s">
        <v>1</v>
      </c>
      <c r="F491" s="249" t="s">
        <v>970</v>
      </c>
      <c r="G491" s="246"/>
      <c r="H491" s="250">
        <v>25.280000000000001</v>
      </c>
      <c r="I491" s="251"/>
      <c r="J491" s="246"/>
      <c r="K491" s="246"/>
      <c r="L491" s="252"/>
      <c r="M491" s="253"/>
      <c r="N491" s="254"/>
      <c r="O491" s="254"/>
      <c r="P491" s="254"/>
      <c r="Q491" s="254"/>
      <c r="R491" s="254"/>
      <c r="S491" s="254"/>
      <c r="T491" s="25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6" t="s">
        <v>156</v>
      </c>
      <c r="AU491" s="256" t="s">
        <v>145</v>
      </c>
      <c r="AV491" s="13" t="s">
        <v>145</v>
      </c>
      <c r="AW491" s="13" t="s">
        <v>30</v>
      </c>
      <c r="AX491" s="13" t="s">
        <v>73</v>
      </c>
      <c r="AY491" s="256" t="s">
        <v>136</v>
      </c>
    </row>
    <row r="492" s="14" customFormat="1">
      <c r="A492" s="14"/>
      <c r="B492" s="257"/>
      <c r="C492" s="258"/>
      <c r="D492" s="247" t="s">
        <v>156</v>
      </c>
      <c r="E492" s="259" t="s">
        <v>1</v>
      </c>
      <c r="F492" s="260" t="s">
        <v>159</v>
      </c>
      <c r="G492" s="258"/>
      <c r="H492" s="261">
        <v>25.280000000000001</v>
      </c>
      <c r="I492" s="262"/>
      <c r="J492" s="258"/>
      <c r="K492" s="258"/>
      <c r="L492" s="263"/>
      <c r="M492" s="264"/>
      <c r="N492" s="265"/>
      <c r="O492" s="265"/>
      <c r="P492" s="265"/>
      <c r="Q492" s="265"/>
      <c r="R492" s="265"/>
      <c r="S492" s="265"/>
      <c r="T492" s="26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7" t="s">
        <v>156</v>
      </c>
      <c r="AU492" s="267" t="s">
        <v>145</v>
      </c>
      <c r="AV492" s="14" t="s">
        <v>144</v>
      </c>
      <c r="AW492" s="14" t="s">
        <v>30</v>
      </c>
      <c r="AX492" s="14" t="s">
        <v>79</v>
      </c>
      <c r="AY492" s="267" t="s">
        <v>136</v>
      </c>
    </row>
    <row r="493" s="2" customFormat="1" ht="21.75" customHeight="1">
      <c r="A493" s="38"/>
      <c r="B493" s="39"/>
      <c r="C493" s="232" t="s">
        <v>569</v>
      </c>
      <c r="D493" s="232" t="s">
        <v>139</v>
      </c>
      <c r="E493" s="233" t="s">
        <v>971</v>
      </c>
      <c r="F493" s="234" t="s">
        <v>972</v>
      </c>
      <c r="G493" s="235" t="s">
        <v>142</v>
      </c>
      <c r="H493" s="236">
        <v>1</v>
      </c>
      <c r="I493" s="237"/>
      <c r="J493" s="238">
        <f>ROUND(I493*H493,2)</f>
        <v>0</v>
      </c>
      <c r="K493" s="234" t="s">
        <v>143</v>
      </c>
      <c r="L493" s="44"/>
      <c r="M493" s="239" t="s">
        <v>1</v>
      </c>
      <c r="N493" s="240" t="s">
        <v>41</v>
      </c>
      <c r="O493" s="92"/>
      <c r="P493" s="241">
        <f>O493*H493</f>
        <v>0</v>
      </c>
      <c r="Q493" s="241">
        <v>0</v>
      </c>
      <c r="R493" s="241">
        <f>Q493*H493</f>
        <v>0</v>
      </c>
      <c r="S493" s="241">
        <v>0.0030000000000000001</v>
      </c>
      <c r="T493" s="242">
        <f>S493*H493</f>
        <v>0.0030000000000000001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43" t="s">
        <v>189</v>
      </c>
      <c r="AT493" s="243" t="s">
        <v>139</v>
      </c>
      <c r="AU493" s="243" t="s">
        <v>145</v>
      </c>
      <c r="AY493" s="17" t="s">
        <v>136</v>
      </c>
      <c r="BE493" s="244">
        <f>IF(N493="základní",J493,0)</f>
        <v>0</v>
      </c>
      <c r="BF493" s="244">
        <f>IF(N493="snížená",J493,0)</f>
        <v>0</v>
      </c>
      <c r="BG493" s="244">
        <f>IF(N493="zákl. přenesená",J493,0)</f>
        <v>0</v>
      </c>
      <c r="BH493" s="244">
        <f>IF(N493="sníž. přenesená",J493,0)</f>
        <v>0</v>
      </c>
      <c r="BI493" s="244">
        <f>IF(N493="nulová",J493,0)</f>
        <v>0</v>
      </c>
      <c r="BJ493" s="17" t="s">
        <v>146</v>
      </c>
      <c r="BK493" s="244">
        <f>ROUND(I493*H493,2)</f>
        <v>0</v>
      </c>
      <c r="BL493" s="17" t="s">
        <v>189</v>
      </c>
      <c r="BM493" s="243" t="s">
        <v>973</v>
      </c>
    </row>
    <row r="494" s="2" customFormat="1" ht="21.75" customHeight="1">
      <c r="A494" s="38"/>
      <c r="B494" s="39"/>
      <c r="C494" s="232" t="s">
        <v>974</v>
      </c>
      <c r="D494" s="232" t="s">
        <v>139</v>
      </c>
      <c r="E494" s="233" t="s">
        <v>975</v>
      </c>
      <c r="F494" s="234" t="s">
        <v>976</v>
      </c>
      <c r="G494" s="235" t="s">
        <v>142</v>
      </c>
      <c r="H494" s="236">
        <v>6</v>
      </c>
      <c r="I494" s="237"/>
      <c r="J494" s="238">
        <f>ROUND(I494*H494,2)</f>
        <v>0</v>
      </c>
      <c r="K494" s="234" t="s">
        <v>143</v>
      </c>
      <c r="L494" s="44"/>
      <c r="M494" s="239" t="s">
        <v>1</v>
      </c>
      <c r="N494" s="240" t="s">
        <v>41</v>
      </c>
      <c r="O494" s="92"/>
      <c r="P494" s="241">
        <f>O494*H494</f>
        <v>0</v>
      </c>
      <c r="Q494" s="241">
        <v>0</v>
      </c>
      <c r="R494" s="241">
        <f>Q494*H494</f>
        <v>0</v>
      </c>
      <c r="S494" s="241">
        <v>0.0050000000000000001</v>
      </c>
      <c r="T494" s="242">
        <f>S494*H494</f>
        <v>0.029999999999999999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43" t="s">
        <v>189</v>
      </c>
      <c r="AT494" s="243" t="s">
        <v>139</v>
      </c>
      <c r="AU494" s="243" t="s">
        <v>145</v>
      </c>
      <c r="AY494" s="17" t="s">
        <v>136</v>
      </c>
      <c r="BE494" s="244">
        <f>IF(N494="základní",J494,0)</f>
        <v>0</v>
      </c>
      <c r="BF494" s="244">
        <f>IF(N494="snížená",J494,0)</f>
        <v>0</v>
      </c>
      <c r="BG494" s="244">
        <f>IF(N494="zákl. přenesená",J494,0)</f>
        <v>0</v>
      </c>
      <c r="BH494" s="244">
        <f>IF(N494="sníž. přenesená",J494,0)</f>
        <v>0</v>
      </c>
      <c r="BI494" s="244">
        <f>IF(N494="nulová",J494,0)</f>
        <v>0</v>
      </c>
      <c r="BJ494" s="17" t="s">
        <v>146</v>
      </c>
      <c r="BK494" s="244">
        <f>ROUND(I494*H494,2)</f>
        <v>0</v>
      </c>
      <c r="BL494" s="17" t="s">
        <v>189</v>
      </c>
      <c r="BM494" s="243" t="s">
        <v>977</v>
      </c>
    </row>
    <row r="495" s="2" customFormat="1" ht="21.75" customHeight="1">
      <c r="A495" s="38"/>
      <c r="B495" s="39"/>
      <c r="C495" s="232" t="s">
        <v>978</v>
      </c>
      <c r="D495" s="232" t="s">
        <v>139</v>
      </c>
      <c r="E495" s="233" t="s">
        <v>979</v>
      </c>
      <c r="F495" s="234" t="s">
        <v>980</v>
      </c>
      <c r="G495" s="235" t="s">
        <v>154</v>
      </c>
      <c r="H495" s="236">
        <v>17.405000000000001</v>
      </c>
      <c r="I495" s="237"/>
      <c r="J495" s="238">
        <f>ROUND(I495*H495,2)</f>
        <v>0</v>
      </c>
      <c r="K495" s="234" t="s">
        <v>143</v>
      </c>
      <c r="L495" s="44"/>
      <c r="M495" s="239" t="s">
        <v>1</v>
      </c>
      <c r="N495" s="240" t="s">
        <v>41</v>
      </c>
      <c r="O495" s="92"/>
      <c r="P495" s="241">
        <f>O495*H495</f>
        <v>0</v>
      </c>
      <c r="Q495" s="241">
        <v>0.00025999999999999998</v>
      </c>
      <c r="R495" s="241">
        <f>Q495*H495</f>
        <v>0.0045253000000000003</v>
      </c>
      <c r="S495" s="241">
        <v>0</v>
      </c>
      <c r="T495" s="242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3" t="s">
        <v>189</v>
      </c>
      <c r="AT495" s="243" t="s">
        <v>139</v>
      </c>
      <c r="AU495" s="243" t="s">
        <v>145</v>
      </c>
      <c r="AY495" s="17" t="s">
        <v>136</v>
      </c>
      <c r="BE495" s="244">
        <f>IF(N495="základní",J495,0)</f>
        <v>0</v>
      </c>
      <c r="BF495" s="244">
        <f>IF(N495="snížená",J495,0)</f>
        <v>0</v>
      </c>
      <c r="BG495" s="244">
        <f>IF(N495="zákl. přenesená",J495,0)</f>
        <v>0</v>
      </c>
      <c r="BH495" s="244">
        <f>IF(N495="sníž. přenesená",J495,0)</f>
        <v>0</v>
      </c>
      <c r="BI495" s="244">
        <f>IF(N495="nulová",J495,0)</f>
        <v>0</v>
      </c>
      <c r="BJ495" s="17" t="s">
        <v>146</v>
      </c>
      <c r="BK495" s="244">
        <f>ROUND(I495*H495,2)</f>
        <v>0</v>
      </c>
      <c r="BL495" s="17" t="s">
        <v>189</v>
      </c>
      <c r="BM495" s="243" t="s">
        <v>981</v>
      </c>
    </row>
    <row r="496" s="13" customFormat="1">
      <c r="A496" s="13"/>
      <c r="B496" s="245"/>
      <c r="C496" s="246"/>
      <c r="D496" s="247" t="s">
        <v>156</v>
      </c>
      <c r="E496" s="248" t="s">
        <v>1</v>
      </c>
      <c r="F496" s="249" t="s">
        <v>252</v>
      </c>
      <c r="G496" s="246"/>
      <c r="H496" s="250">
        <v>2.7690000000000001</v>
      </c>
      <c r="I496" s="251"/>
      <c r="J496" s="246"/>
      <c r="K496" s="246"/>
      <c r="L496" s="252"/>
      <c r="M496" s="253"/>
      <c r="N496" s="254"/>
      <c r="O496" s="254"/>
      <c r="P496" s="254"/>
      <c r="Q496" s="254"/>
      <c r="R496" s="254"/>
      <c r="S496" s="254"/>
      <c r="T496" s="25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6" t="s">
        <v>156</v>
      </c>
      <c r="AU496" s="256" t="s">
        <v>145</v>
      </c>
      <c r="AV496" s="13" t="s">
        <v>145</v>
      </c>
      <c r="AW496" s="13" t="s">
        <v>30</v>
      </c>
      <c r="AX496" s="13" t="s">
        <v>73</v>
      </c>
      <c r="AY496" s="256" t="s">
        <v>136</v>
      </c>
    </row>
    <row r="497" s="13" customFormat="1">
      <c r="A497" s="13"/>
      <c r="B497" s="245"/>
      <c r="C497" s="246"/>
      <c r="D497" s="247" t="s">
        <v>156</v>
      </c>
      <c r="E497" s="248" t="s">
        <v>1</v>
      </c>
      <c r="F497" s="249" t="s">
        <v>253</v>
      </c>
      <c r="G497" s="246"/>
      <c r="H497" s="250">
        <v>8.3070000000000004</v>
      </c>
      <c r="I497" s="251"/>
      <c r="J497" s="246"/>
      <c r="K497" s="246"/>
      <c r="L497" s="252"/>
      <c r="M497" s="253"/>
      <c r="N497" s="254"/>
      <c r="O497" s="254"/>
      <c r="P497" s="254"/>
      <c r="Q497" s="254"/>
      <c r="R497" s="254"/>
      <c r="S497" s="254"/>
      <c r="T497" s="25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6" t="s">
        <v>156</v>
      </c>
      <c r="AU497" s="256" t="s">
        <v>145</v>
      </c>
      <c r="AV497" s="13" t="s">
        <v>145</v>
      </c>
      <c r="AW497" s="13" t="s">
        <v>30</v>
      </c>
      <c r="AX497" s="13" t="s">
        <v>73</v>
      </c>
      <c r="AY497" s="256" t="s">
        <v>136</v>
      </c>
    </row>
    <row r="498" s="13" customFormat="1">
      <c r="A498" s="13"/>
      <c r="B498" s="245"/>
      <c r="C498" s="246"/>
      <c r="D498" s="247" t="s">
        <v>156</v>
      </c>
      <c r="E498" s="248" t="s">
        <v>1</v>
      </c>
      <c r="F498" s="249" t="s">
        <v>254</v>
      </c>
      <c r="G498" s="246"/>
      <c r="H498" s="250">
        <v>5.9640000000000004</v>
      </c>
      <c r="I498" s="251"/>
      <c r="J498" s="246"/>
      <c r="K498" s="246"/>
      <c r="L498" s="252"/>
      <c r="M498" s="253"/>
      <c r="N498" s="254"/>
      <c r="O498" s="254"/>
      <c r="P498" s="254"/>
      <c r="Q498" s="254"/>
      <c r="R498" s="254"/>
      <c r="S498" s="254"/>
      <c r="T498" s="25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6" t="s">
        <v>156</v>
      </c>
      <c r="AU498" s="256" t="s">
        <v>145</v>
      </c>
      <c r="AV498" s="13" t="s">
        <v>145</v>
      </c>
      <c r="AW498" s="13" t="s">
        <v>30</v>
      </c>
      <c r="AX498" s="13" t="s">
        <v>73</v>
      </c>
      <c r="AY498" s="256" t="s">
        <v>136</v>
      </c>
    </row>
    <row r="499" s="13" customFormat="1">
      <c r="A499" s="13"/>
      <c r="B499" s="245"/>
      <c r="C499" s="246"/>
      <c r="D499" s="247" t="s">
        <v>156</v>
      </c>
      <c r="E499" s="248" t="s">
        <v>1</v>
      </c>
      <c r="F499" s="249" t="s">
        <v>255</v>
      </c>
      <c r="G499" s="246"/>
      <c r="H499" s="250">
        <v>0.36499999999999999</v>
      </c>
      <c r="I499" s="251"/>
      <c r="J499" s="246"/>
      <c r="K499" s="246"/>
      <c r="L499" s="252"/>
      <c r="M499" s="253"/>
      <c r="N499" s="254"/>
      <c r="O499" s="254"/>
      <c r="P499" s="254"/>
      <c r="Q499" s="254"/>
      <c r="R499" s="254"/>
      <c r="S499" s="254"/>
      <c r="T499" s="25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6" t="s">
        <v>156</v>
      </c>
      <c r="AU499" s="256" t="s">
        <v>145</v>
      </c>
      <c r="AV499" s="13" t="s">
        <v>145</v>
      </c>
      <c r="AW499" s="13" t="s">
        <v>30</v>
      </c>
      <c r="AX499" s="13" t="s">
        <v>73</v>
      </c>
      <c r="AY499" s="256" t="s">
        <v>136</v>
      </c>
    </row>
    <row r="500" s="14" customFormat="1">
      <c r="A500" s="14"/>
      <c r="B500" s="257"/>
      <c r="C500" s="258"/>
      <c r="D500" s="247" t="s">
        <v>156</v>
      </c>
      <c r="E500" s="259" t="s">
        <v>1</v>
      </c>
      <c r="F500" s="260" t="s">
        <v>159</v>
      </c>
      <c r="G500" s="258"/>
      <c r="H500" s="261">
        <v>17.404999999999998</v>
      </c>
      <c r="I500" s="262"/>
      <c r="J500" s="258"/>
      <c r="K500" s="258"/>
      <c r="L500" s="263"/>
      <c r="M500" s="264"/>
      <c r="N500" s="265"/>
      <c r="O500" s="265"/>
      <c r="P500" s="265"/>
      <c r="Q500" s="265"/>
      <c r="R500" s="265"/>
      <c r="S500" s="265"/>
      <c r="T500" s="26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7" t="s">
        <v>156</v>
      </c>
      <c r="AU500" s="267" t="s">
        <v>145</v>
      </c>
      <c r="AV500" s="14" t="s">
        <v>144</v>
      </c>
      <c r="AW500" s="14" t="s">
        <v>30</v>
      </c>
      <c r="AX500" s="14" t="s">
        <v>79</v>
      </c>
      <c r="AY500" s="267" t="s">
        <v>136</v>
      </c>
    </row>
    <row r="501" s="2" customFormat="1" ht="21.75" customHeight="1">
      <c r="A501" s="38"/>
      <c r="B501" s="39"/>
      <c r="C501" s="278" t="s">
        <v>982</v>
      </c>
      <c r="D501" s="278" t="s">
        <v>212</v>
      </c>
      <c r="E501" s="279" t="s">
        <v>983</v>
      </c>
      <c r="F501" s="280" t="s">
        <v>984</v>
      </c>
      <c r="G501" s="281" t="s">
        <v>142</v>
      </c>
      <c r="H501" s="282">
        <v>1</v>
      </c>
      <c r="I501" s="283"/>
      <c r="J501" s="284">
        <f>ROUND(I501*H501,2)</f>
        <v>0</v>
      </c>
      <c r="K501" s="280" t="s">
        <v>665</v>
      </c>
      <c r="L501" s="285"/>
      <c r="M501" s="286" t="s">
        <v>1</v>
      </c>
      <c r="N501" s="287" t="s">
        <v>41</v>
      </c>
      <c r="O501" s="92"/>
      <c r="P501" s="241">
        <f>O501*H501</f>
        <v>0</v>
      </c>
      <c r="Q501" s="241">
        <v>0</v>
      </c>
      <c r="R501" s="241">
        <f>Q501*H501</f>
        <v>0</v>
      </c>
      <c r="S501" s="241">
        <v>0</v>
      </c>
      <c r="T501" s="242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3" t="s">
        <v>225</v>
      </c>
      <c r="AT501" s="243" t="s">
        <v>212</v>
      </c>
      <c r="AU501" s="243" t="s">
        <v>145</v>
      </c>
      <c r="AY501" s="17" t="s">
        <v>136</v>
      </c>
      <c r="BE501" s="244">
        <f>IF(N501="základní",J501,0)</f>
        <v>0</v>
      </c>
      <c r="BF501" s="244">
        <f>IF(N501="snížená",J501,0)</f>
        <v>0</v>
      </c>
      <c r="BG501" s="244">
        <f>IF(N501="zákl. přenesená",J501,0)</f>
        <v>0</v>
      </c>
      <c r="BH501" s="244">
        <f>IF(N501="sníž. přenesená",J501,0)</f>
        <v>0</v>
      </c>
      <c r="BI501" s="244">
        <f>IF(N501="nulová",J501,0)</f>
        <v>0</v>
      </c>
      <c r="BJ501" s="17" t="s">
        <v>146</v>
      </c>
      <c r="BK501" s="244">
        <f>ROUND(I501*H501,2)</f>
        <v>0</v>
      </c>
      <c r="BL501" s="17" t="s">
        <v>189</v>
      </c>
      <c r="BM501" s="243" t="s">
        <v>985</v>
      </c>
    </row>
    <row r="502" s="2" customFormat="1" ht="21.75" customHeight="1">
      <c r="A502" s="38"/>
      <c r="B502" s="39"/>
      <c r="C502" s="278" t="s">
        <v>578</v>
      </c>
      <c r="D502" s="278" t="s">
        <v>212</v>
      </c>
      <c r="E502" s="279" t="s">
        <v>986</v>
      </c>
      <c r="F502" s="280" t="s">
        <v>987</v>
      </c>
      <c r="G502" s="281" t="s">
        <v>142</v>
      </c>
      <c r="H502" s="282">
        <v>3</v>
      </c>
      <c r="I502" s="283"/>
      <c r="J502" s="284">
        <f>ROUND(I502*H502,2)</f>
        <v>0</v>
      </c>
      <c r="K502" s="280" t="s">
        <v>665</v>
      </c>
      <c r="L502" s="285"/>
      <c r="M502" s="286" t="s">
        <v>1</v>
      </c>
      <c r="N502" s="287" t="s">
        <v>41</v>
      </c>
      <c r="O502" s="92"/>
      <c r="P502" s="241">
        <f>O502*H502</f>
        <v>0</v>
      </c>
      <c r="Q502" s="241">
        <v>0</v>
      </c>
      <c r="R502" s="241">
        <f>Q502*H502</f>
        <v>0</v>
      </c>
      <c r="S502" s="241">
        <v>0</v>
      </c>
      <c r="T502" s="242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3" t="s">
        <v>225</v>
      </c>
      <c r="AT502" s="243" t="s">
        <v>212</v>
      </c>
      <c r="AU502" s="243" t="s">
        <v>145</v>
      </c>
      <c r="AY502" s="17" t="s">
        <v>136</v>
      </c>
      <c r="BE502" s="244">
        <f>IF(N502="základní",J502,0)</f>
        <v>0</v>
      </c>
      <c r="BF502" s="244">
        <f>IF(N502="snížená",J502,0)</f>
        <v>0</v>
      </c>
      <c r="BG502" s="244">
        <f>IF(N502="zákl. přenesená",J502,0)</f>
        <v>0</v>
      </c>
      <c r="BH502" s="244">
        <f>IF(N502="sníž. přenesená",J502,0)</f>
        <v>0</v>
      </c>
      <c r="BI502" s="244">
        <f>IF(N502="nulová",J502,0)</f>
        <v>0</v>
      </c>
      <c r="BJ502" s="17" t="s">
        <v>146</v>
      </c>
      <c r="BK502" s="244">
        <f>ROUND(I502*H502,2)</f>
        <v>0</v>
      </c>
      <c r="BL502" s="17" t="s">
        <v>189</v>
      </c>
      <c r="BM502" s="243" t="s">
        <v>988</v>
      </c>
    </row>
    <row r="503" s="2" customFormat="1" ht="21.75" customHeight="1">
      <c r="A503" s="38"/>
      <c r="B503" s="39"/>
      <c r="C503" s="278" t="s">
        <v>989</v>
      </c>
      <c r="D503" s="278" t="s">
        <v>212</v>
      </c>
      <c r="E503" s="279" t="s">
        <v>990</v>
      </c>
      <c r="F503" s="280" t="s">
        <v>991</v>
      </c>
      <c r="G503" s="281" t="s">
        <v>142</v>
      </c>
      <c r="H503" s="282">
        <v>2</v>
      </c>
      <c r="I503" s="283"/>
      <c r="J503" s="284">
        <f>ROUND(I503*H503,2)</f>
        <v>0</v>
      </c>
      <c r="K503" s="280" t="s">
        <v>665</v>
      </c>
      <c r="L503" s="285"/>
      <c r="M503" s="286" t="s">
        <v>1</v>
      </c>
      <c r="N503" s="287" t="s">
        <v>41</v>
      </c>
      <c r="O503" s="92"/>
      <c r="P503" s="241">
        <f>O503*H503</f>
        <v>0</v>
      </c>
      <c r="Q503" s="241">
        <v>0</v>
      </c>
      <c r="R503" s="241">
        <f>Q503*H503</f>
        <v>0</v>
      </c>
      <c r="S503" s="241">
        <v>0</v>
      </c>
      <c r="T503" s="242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43" t="s">
        <v>225</v>
      </c>
      <c r="AT503" s="243" t="s">
        <v>212</v>
      </c>
      <c r="AU503" s="243" t="s">
        <v>145</v>
      </c>
      <c r="AY503" s="17" t="s">
        <v>136</v>
      </c>
      <c r="BE503" s="244">
        <f>IF(N503="základní",J503,0)</f>
        <v>0</v>
      </c>
      <c r="BF503" s="244">
        <f>IF(N503="snížená",J503,0)</f>
        <v>0</v>
      </c>
      <c r="BG503" s="244">
        <f>IF(N503="zákl. přenesená",J503,0)</f>
        <v>0</v>
      </c>
      <c r="BH503" s="244">
        <f>IF(N503="sníž. přenesená",J503,0)</f>
        <v>0</v>
      </c>
      <c r="BI503" s="244">
        <f>IF(N503="nulová",J503,0)</f>
        <v>0</v>
      </c>
      <c r="BJ503" s="17" t="s">
        <v>146</v>
      </c>
      <c r="BK503" s="244">
        <f>ROUND(I503*H503,2)</f>
        <v>0</v>
      </c>
      <c r="BL503" s="17" t="s">
        <v>189</v>
      </c>
      <c r="BM503" s="243" t="s">
        <v>992</v>
      </c>
    </row>
    <row r="504" s="2" customFormat="1" ht="21.75" customHeight="1">
      <c r="A504" s="38"/>
      <c r="B504" s="39"/>
      <c r="C504" s="278" t="s">
        <v>581</v>
      </c>
      <c r="D504" s="278" t="s">
        <v>212</v>
      </c>
      <c r="E504" s="279" t="s">
        <v>993</v>
      </c>
      <c r="F504" s="280" t="s">
        <v>994</v>
      </c>
      <c r="G504" s="281" t="s">
        <v>142</v>
      </c>
      <c r="H504" s="282">
        <v>1</v>
      </c>
      <c r="I504" s="283"/>
      <c r="J504" s="284">
        <f>ROUND(I504*H504,2)</f>
        <v>0</v>
      </c>
      <c r="K504" s="280" t="s">
        <v>665</v>
      </c>
      <c r="L504" s="285"/>
      <c r="M504" s="286" t="s">
        <v>1</v>
      </c>
      <c r="N504" s="287" t="s">
        <v>41</v>
      </c>
      <c r="O504" s="92"/>
      <c r="P504" s="241">
        <f>O504*H504</f>
        <v>0</v>
      </c>
      <c r="Q504" s="241">
        <v>0</v>
      </c>
      <c r="R504" s="241">
        <f>Q504*H504</f>
        <v>0</v>
      </c>
      <c r="S504" s="241">
        <v>0</v>
      </c>
      <c r="T504" s="24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3" t="s">
        <v>225</v>
      </c>
      <c r="AT504" s="243" t="s">
        <v>212</v>
      </c>
      <c r="AU504" s="243" t="s">
        <v>145</v>
      </c>
      <c r="AY504" s="17" t="s">
        <v>136</v>
      </c>
      <c r="BE504" s="244">
        <f>IF(N504="základní",J504,0)</f>
        <v>0</v>
      </c>
      <c r="BF504" s="244">
        <f>IF(N504="snížená",J504,0)</f>
        <v>0</v>
      </c>
      <c r="BG504" s="244">
        <f>IF(N504="zákl. přenesená",J504,0)</f>
        <v>0</v>
      </c>
      <c r="BH504" s="244">
        <f>IF(N504="sníž. přenesená",J504,0)</f>
        <v>0</v>
      </c>
      <c r="BI504" s="244">
        <f>IF(N504="nulová",J504,0)</f>
        <v>0</v>
      </c>
      <c r="BJ504" s="17" t="s">
        <v>146</v>
      </c>
      <c r="BK504" s="244">
        <f>ROUND(I504*H504,2)</f>
        <v>0</v>
      </c>
      <c r="BL504" s="17" t="s">
        <v>189</v>
      </c>
      <c r="BM504" s="243" t="s">
        <v>995</v>
      </c>
    </row>
    <row r="505" s="2" customFormat="1" ht="21.75" customHeight="1">
      <c r="A505" s="38"/>
      <c r="B505" s="39"/>
      <c r="C505" s="232" t="s">
        <v>996</v>
      </c>
      <c r="D505" s="232" t="s">
        <v>139</v>
      </c>
      <c r="E505" s="233" t="s">
        <v>997</v>
      </c>
      <c r="F505" s="234" t="s">
        <v>998</v>
      </c>
      <c r="G505" s="235" t="s">
        <v>142</v>
      </c>
      <c r="H505" s="236">
        <v>7</v>
      </c>
      <c r="I505" s="237"/>
      <c r="J505" s="238">
        <f>ROUND(I505*H505,2)</f>
        <v>0</v>
      </c>
      <c r="K505" s="234" t="s">
        <v>143</v>
      </c>
      <c r="L505" s="44"/>
      <c r="M505" s="239" t="s">
        <v>1</v>
      </c>
      <c r="N505" s="240" t="s">
        <v>41</v>
      </c>
      <c r="O505" s="92"/>
      <c r="P505" s="241">
        <f>O505*H505</f>
        <v>0</v>
      </c>
      <c r="Q505" s="241">
        <v>0</v>
      </c>
      <c r="R505" s="241">
        <f>Q505*H505</f>
        <v>0</v>
      </c>
      <c r="S505" s="241">
        <v>0</v>
      </c>
      <c r="T505" s="242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3" t="s">
        <v>189</v>
      </c>
      <c r="AT505" s="243" t="s">
        <v>139</v>
      </c>
      <c r="AU505" s="243" t="s">
        <v>145</v>
      </c>
      <c r="AY505" s="17" t="s">
        <v>136</v>
      </c>
      <c r="BE505" s="244">
        <f>IF(N505="základní",J505,0)</f>
        <v>0</v>
      </c>
      <c r="BF505" s="244">
        <f>IF(N505="snížená",J505,0)</f>
        <v>0</v>
      </c>
      <c r="BG505" s="244">
        <f>IF(N505="zákl. přenesená",J505,0)</f>
        <v>0</v>
      </c>
      <c r="BH505" s="244">
        <f>IF(N505="sníž. přenesená",J505,0)</f>
        <v>0</v>
      </c>
      <c r="BI505" s="244">
        <f>IF(N505="nulová",J505,0)</f>
        <v>0</v>
      </c>
      <c r="BJ505" s="17" t="s">
        <v>146</v>
      </c>
      <c r="BK505" s="244">
        <f>ROUND(I505*H505,2)</f>
        <v>0</v>
      </c>
      <c r="BL505" s="17" t="s">
        <v>189</v>
      </c>
      <c r="BM505" s="243" t="s">
        <v>999</v>
      </c>
    </row>
    <row r="506" s="2" customFormat="1" ht="21.75" customHeight="1">
      <c r="A506" s="38"/>
      <c r="B506" s="39"/>
      <c r="C506" s="278" t="s">
        <v>1000</v>
      </c>
      <c r="D506" s="278" t="s">
        <v>212</v>
      </c>
      <c r="E506" s="279" t="s">
        <v>1001</v>
      </c>
      <c r="F506" s="280" t="s">
        <v>1002</v>
      </c>
      <c r="G506" s="281" t="s">
        <v>142</v>
      </c>
      <c r="H506" s="282">
        <v>3</v>
      </c>
      <c r="I506" s="283"/>
      <c r="J506" s="284">
        <f>ROUND(I506*H506,2)</f>
        <v>0</v>
      </c>
      <c r="K506" s="280" t="s">
        <v>143</v>
      </c>
      <c r="L506" s="285"/>
      <c r="M506" s="286" t="s">
        <v>1</v>
      </c>
      <c r="N506" s="287" t="s">
        <v>41</v>
      </c>
      <c r="O506" s="92"/>
      <c r="P506" s="241">
        <f>O506*H506</f>
        <v>0</v>
      </c>
      <c r="Q506" s="241">
        <v>0.014500000000000001</v>
      </c>
      <c r="R506" s="241">
        <f>Q506*H506</f>
        <v>0.043500000000000004</v>
      </c>
      <c r="S506" s="241">
        <v>0</v>
      </c>
      <c r="T506" s="242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43" t="s">
        <v>225</v>
      </c>
      <c r="AT506" s="243" t="s">
        <v>212</v>
      </c>
      <c r="AU506" s="243" t="s">
        <v>145</v>
      </c>
      <c r="AY506" s="17" t="s">
        <v>136</v>
      </c>
      <c r="BE506" s="244">
        <f>IF(N506="základní",J506,0)</f>
        <v>0</v>
      </c>
      <c r="BF506" s="244">
        <f>IF(N506="snížená",J506,0)</f>
        <v>0</v>
      </c>
      <c r="BG506" s="244">
        <f>IF(N506="zákl. přenesená",J506,0)</f>
        <v>0</v>
      </c>
      <c r="BH506" s="244">
        <f>IF(N506="sníž. přenesená",J506,0)</f>
        <v>0</v>
      </c>
      <c r="BI506" s="244">
        <f>IF(N506="nulová",J506,0)</f>
        <v>0</v>
      </c>
      <c r="BJ506" s="17" t="s">
        <v>146</v>
      </c>
      <c r="BK506" s="244">
        <f>ROUND(I506*H506,2)</f>
        <v>0</v>
      </c>
      <c r="BL506" s="17" t="s">
        <v>189</v>
      </c>
      <c r="BM506" s="243" t="s">
        <v>1003</v>
      </c>
    </row>
    <row r="507" s="2" customFormat="1" ht="21.75" customHeight="1">
      <c r="A507" s="38"/>
      <c r="B507" s="39"/>
      <c r="C507" s="278" t="s">
        <v>1004</v>
      </c>
      <c r="D507" s="278" t="s">
        <v>212</v>
      </c>
      <c r="E507" s="279" t="s">
        <v>1005</v>
      </c>
      <c r="F507" s="280" t="s">
        <v>1006</v>
      </c>
      <c r="G507" s="281" t="s">
        <v>142</v>
      </c>
      <c r="H507" s="282">
        <v>4</v>
      </c>
      <c r="I507" s="283"/>
      <c r="J507" s="284">
        <f>ROUND(I507*H507,2)</f>
        <v>0</v>
      </c>
      <c r="K507" s="280" t="s">
        <v>143</v>
      </c>
      <c r="L507" s="285"/>
      <c r="M507" s="286" t="s">
        <v>1</v>
      </c>
      <c r="N507" s="287" t="s">
        <v>41</v>
      </c>
      <c r="O507" s="92"/>
      <c r="P507" s="241">
        <f>O507*H507</f>
        <v>0</v>
      </c>
      <c r="Q507" s="241">
        <v>0.016</v>
      </c>
      <c r="R507" s="241">
        <f>Q507*H507</f>
        <v>0.064000000000000001</v>
      </c>
      <c r="S507" s="241">
        <v>0</v>
      </c>
      <c r="T507" s="24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3" t="s">
        <v>225</v>
      </c>
      <c r="AT507" s="243" t="s">
        <v>212</v>
      </c>
      <c r="AU507" s="243" t="s">
        <v>145</v>
      </c>
      <c r="AY507" s="17" t="s">
        <v>136</v>
      </c>
      <c r="BE507" s="244">
        <f>IF(N507="základní",J507,0)</f>
        <v>0</v>
      </c>
      <c r="BF507" s="244">
        <f>IF(N507="snížená",J507,0)</f>
        <v>0</v>
      </c>
      <c r="BG507" s="244">
        <f>IF(N507="zákl. přenesená",J507,0)</f>
        <v>0</v>
      </c>
      <c r="BH507" s="244">
        <f>IF(N507="sníž. přenesená",J507,0)</f>
        <v>0</v>
      </c>
      <c r="BI507" s="244">
        <f>IF(N507="nulová",J507,0)</f>
        <v>0</v>
      </c>
      <c r="BJ507" s="17" t="s">
        <v>146</v>
      </c>
      <c r="BK507" s="244">
        <f>ROUND(I507*H507,2)</f>
        <v>0</v>
      </c>
      <c r="BL507" s="17" t="s">
        <v>189</v>
      </c>
      <c r="BM507" s="243" t="s">
        <v>1007</v>
      </c>
    </row>
    <row r="508" s="2" customFormat="1" ht="21.75" customHeight="1">
      <c r="A508" s="38"/>
      <c r="B508" s="39"/>
      <c r="C508" s="232" t="s">
        <v>587</v>
      </c>
      <c r="D508" s="232" t="s">
        <v>139</v>
      </c>
      <c r="E508" s="233" t="s">
        <v>1008</v>
      </c>
      <c r="F508" s="234" t="s">
        <v>1009</v>
      </c>
      <c r="G508" s="235" t="s">
        <v>142</v>
      </c>
      <c r="H508" s="236">
        <v>1</v>
      </c>
      <c r="I508" s="237"/>
      <c r="J508" s="238">
        <f>ROUND(I508*H508,2)</f>
        <v>0</v>
      </c>
      <c r="K508" s="234" t="s">
        <v>143</v>
      </c>
      <c r="L508" s="44"/>
      <c r="M508" s="239" t="s">
        <v>1</v>
      </c>
      <c r="N508" s="240" t="s">
        <v>41</v>
      </c>
      <c r="O508" s="92"/>
      <c r="P508" s="241">
        <f>O508*H508</f>
        <v>0</v>
      </c>
      <c r="Q508" s="241">
        <v>0.00092000000000000003</v>
      </c>
      <c r="R508" s="241">
        <f>Q508*H508</f>
        <v>0.00092000000000000003</v>
      </c>
      <c r="S508" s="241">
        <v>0</v>
      </c>
      <c r="T508" s="242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43" t="s">
        <v>189</v>
      </c>
      <c r="AT508" s="243" t="s">
        <v>139</v>
      </c>
      <c r="AU508" s="243" t="s">
        <v>145</v>
      </c>
      <c r="AY508" s="17" t="s">
        <v>136</v>
      </c>
      <c r="BE508" s="244">
        <f>IF(N508="základní",J508,0)</f>
        <v>0</v>
      </c>
      <c r="BF508" s="244">
        <f>IF(N508="snížená",J508,0)</f>
        <v>0</v>
      </c>
      <c r="BG508" s="244">
        <f>IF(N508="zákl. přenesená",J508,0)</f>
        <v>0</v>
      </c>
      <c r="BH508" s="244">
        <f>IF(N508="sníž. přenesená",J508,0)</f>
        <v>0</v>
      </c>
      <c r="BI508" s="244">
        <f>IF(N508="nulová",J508,0)</f>
        <v>0</v>
      </c>
      <c r="BJ508" s="17" t="s">
        <v>146</v>
      </c>
      <c r="BK508" s="244">
        <f>ROUND(I508*H508,2)</f>
        <v>0</v>
      </c>
      <c r="BL508" s="17" t="s">
        <v>189</v>
      </c>
      <c r="BM508" s="243" t="s">
        <v>1010</v>
      </c>
    </row>
    <row r="509" s="2" customFormat="1" ht="16.5" customHeight="1">
      <c r="A509" s="38"/>
      <c r="B509" s="39"/>
      <c r="C509" s="278" t="s">
        <v>1011</v>
      </c>
      <c r="D509" s="278" t="s">
        <v>212</v>
      </c>
      <c r="E509" s="279" t="s">
        <v>1012</v>
      </c>
      <c r="F509" s="280" t="s">
        <v>1013</v>
      </c>
      <c r="G509" s="281" t="s">
        <v>142</v>
      </c>
      <c r="H509" s="282">
        <v>1</v>
      </c>
      <c r="I509" s="283"/>
      <c r="J509" s="284">
        <f>ROUND(I509*H509,2)</f>
        <v>0</v>
      </c>
      <c r="K509" s="280" t="s">
        <v>665</v>
      </c>
      <c r="L509" s="285"/>
      <c r="M509" s="286" t="s">
        <v>1</v>
      </c>
      <c r="N509" s="287" t="s">
        <v>41</v>
      </c>
      <c r="O509" s="92"/>
      <c r="P509" s="241">
        <f>O509*H509</f>
        <v>0</v>
      </c>
      <c r="Q509" s="241">
        <v>0</v>
      </c>
      <c r="R509" s="241">
        <f>Q509*H509</f>
        <v>0</v>
      </c>
      <c r="S509" s="241">
        <v>0</v>
      </c>
      <c r="T509" s="242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3" t="s">
        <v>225</v>
      </c>
      <c r="AT509" s="243" t="s">
        <v>212</v>
      </c>
      <c r="AU509" s="243" t="s">
        <v>145</v>
      </c>
      <c r="AY509" s="17" t="s">
        <v>136</v>
      </c>
      <c r="BE509" s="244">
        <f>IF(N509="základní",J509,0)</f>
        <v>0</v>
      </c>
      <c r="BF509" s="244">
        <f>IF(N509="snížená",J509,0)</f>
        <v>0</v>
      </c>
      <c r="BG509" s="244">
        <f>IF(N509="zákl. přenesená",J509,0)</f>
        <v>0</v>
      </c>
      <c r="BH509" s="244">
        <f>IF(N509="sníž. přenesená",J509,0)</f>
        <v>0</v>
      </c>
      <c r="BI509" s="244">
        <f>IF(N509="nulová",J509,0)</f>
        <v>0</v>
      </c>
      <c r="BJ509" s="17" t="s">
        <v>146</v>
      </c>
      <c r="BK509" s="244">
        <f>ROUND(I509*H509,2)</f>
        <v>0</v>
      </c>
      <c r="BL509" s="17" t="s">
        <v>189</v>
      </c>
      <c r="BM509" s="243" t="s">
        <v>1014</v>
      </c>
    </row>
    <row r="510" s="2" customFormat="1" ht="16.5" customHeight="1">
      <c r="A510" s="38"/>
      <c r="B510" s="39"/>
      <c r="C510" s="232" t="s">
        <v>591</v>
      </c>
      <c r="D510" s="232" t="s">
        <v>139</v>
      </c>
      <c r="E510" s="233" t="s">
        <v>1015</v>
      </c>
      <c r="F510" s="234" t="s">
        <v>1016</v>
      </c>
      <c r="G510" s="235" t="s">
        <v>142</v>
      </c>
      <c r="H510" s="236">
        <v>7</v>
      </c>
      <c r="I510" s="237"/>
      <c r="J510" s="238">
        <f>ROUND(I510*H510,2)</f>
        <v>0</v>
      </c>
      <c r="K510" s="234" t="s">
        <v>143</v>
      </c>
      <c r="L510" s="44"/>
      <c r="M510" s="239" t="s">
        <v>1</v>
      </c>
      <c r="N510" s="240" t="s">
        <v>41</v>
      </c>
      <c r="O510" s="92"/>
      <c r="P510" s="241">
        <f>O510*H510</f>
        <v>0</v>
      </c>
      <c r="Q510" s="241">
        <v>0</v>
      </c>
      <c r="R510" s="241">
        <f>Q510*H510</f>
        <v>0</v>
      </c>
      <c r="S510" s="241">
        <v>0</v>
      </c>
      <c r="T510" s="242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43" t="s">
        <v>189</v>
      </c>
      <c r="AT510" s="243" t="s">
        <v>139</v>
      </c>
      <c r="AU510" s="243" t="s">
        <v>145</v>
      </c>
      <c r="AY510" s="17" t="s">
        <v>136</v>
      </c>
      <c r="BE510" s="244">
        <f>IF(N510="základní",J510,0)</f>
        <v>0</v>
      </c>
      <c r="BF510" s="244">
        <f>IF(N510="snížená",J510,0)</f>
        <v>0</v>
      </c>
      <c r="BG510" s="244">
        <f>IF(N510="zákl. přenesená",J510,0)</f>
        <v>0</v>
      </c>
      <c r="BH510" s="244">
        <f>IF(N510="sníž. přenesená",J510,0)</f>
        <v>0</v>
      </c>
      <c r="BI510" s="244">
        <f>IF(N510="nulová",J510,0)</f>
        <v>0</v>
      </c>
      <c r="BJ510" s="17" t="s">
        <v>146</v>
      </c>
      <c r="BK510" s="244">
        <f>ROUND(I510*H510,2)</f>
        <v>0</v>
      </c>
      <c r="BL510" s="17" t="s">
        <v>189</v>
      </c>
      <c r="BM510" s="243" t="s">
        <v>1017</v>
      </c>
    </row>
    <row r="511" s="2" customFormat="1" ht="16.5" customHeight="1">
      <c r="A511" s="38"/>
      <c r="B511" s="39"/>
      <c r="C511" s="278" t="s">
        <v>1018</v>
      </c>
      <c r="D511" s="278" t="s">
        <v>212</v>
      </c>
      <c r="E511" s="279" t="s">
        <v>1019</v>
      </c>
      <c r="F511" s="280" t="s">
        <v>1020</v>
      </c>
      <c r="G511" s="281" t="s">
        <v>142</v>
      </c>
      <c r="H511" s="282">
        <v>7</v>
      </c>
      <c r="I511" s="283"/>
      <c r="J511" s="284">
        <f>ROUND(I511*H511,2)</f>
        <v>0</v>
      </c>
      <c r="K511" s="280" t="s">
        <v>665</v>
      </c>
      <c r="L511" s="285"/>
      <c r="M511" s="286" t="s">
        <v>1</v>
      </c>
      <c r="N511" s="287" t="s">
        <v>41</v>
      </c>
      <c r="O511" s="92"/>
      <c r="P511" s="241">
        <f>O511*H511</f>
        <v>0</v>
      </c>
      <c r="Q511" s="241">
        <v>0</v>
      </c>
      <c r="R511" s="241">
        <f>Q511*H511</f>
        <v>0</v>
      </c>
      <c r="S511" s="241">
        <v>0</v>
      </c>
      <c r="T511" s="24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3" t="s">
        <v>225</v>
      </c>
      <c r="AT511" s="243" t="s">
        <v>212</v>
      </c>
      <c r="AU511" s="243" t="s">
        <v>145</v>
      </c>
      <c r="AY511" s="17" t="s">
        <v>136</v>
      </c>
      <c r="BE511" s="244">
        <f>IF(N511="základní",J511,0)</f>
        <v>0</v>
      </c>
      <c r="BF511" s="244">
        <f>IF(N511="snížená",J511,0)</f>
        <v>0</v>
      </c>
      <c r="BG511" s="244">
        <f>IF(N511="zákl. přenesená",J511,0)</f>
        <v>0</v>
      </c>
      <c r="BH511" s="244">
        <f>IF(N511="sníž. přenesená",J511,0)</f>
        <v>0</v>
      </c>
      <c r="BI511" s="244">
        <f>IF(N511="nulová",J511,0)</f>
        <v>0</v>
      </c>
      <c r="BJ511" s="17" t="s">
        <v>146</v>
      </c>
      <c r="BK511" s="244">
        <f>ROUND(I511*H511,2)</f>
        <v>0</v>
      </c>
      <c r="BL511" s="17" t="s">
        <v>189</v>
      </c>
      <c r="BM511" s="243" t="s">
        <v>1021</v>
      </c>
    </row>
    <row r="512" s="2" customFormat="1" ht="16.5" customHeight="1">
      <c r="A512" s="38"/>
      <c r="B512" s="39"/>
      <c r="C512" s="278" t="s">
        <v>595</v>
      </c>
      <c r="D512" s="278" t="s">
        <v>212</v>
      </c>
      <c r="E512" s="279" t="s">
        <v>1022</v>
      </c>
      <c r="F512" s="280" t="s">
        <v>1023</v>
      </c>
      <c r="G512" s="281" t="s">
        <v>142</v>
      </c>
      <c r="H512" s="282">
        <v>7</v>
      </c>
      <c r="I512" s="283"/>
      <c r="J512" s="284">
        <f>ROUND(I512*H512,2)</f>
        <v>0</v>
      </c>
      <c r="K512" s="280" t="s">
        <v>665</v>
      </c>
      <c r="L512" s="285"/>
      <c r="M512" s="286" t="s">
        <v>1</v>
      </c>
      <c r="N512" s="287" t="s">
        <v>41</v>
      </c>
      <c r="O512" s="92"/>
      <c r="P512" s="241">
        <f>O512*H512</f>
        <v>0</v>
      </c>
      <c r="Q512" s="241">
        <v>0</v>
      </c>
      <c r="R512" s="241">
        <f>Q512*H512</f>
        <v>0</v>
      </c>
      <c r="S512" s="241">
        <v>0</v>
      </c>
      <c r="T512" s="242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43" t="s">
        <v>225</v>
      </c>
      <c r="AT512" s="243" t="s">
        <v>212</v>
      </c>
      <c r="AU512" s="243" t="s">
        <v>145</v>
      </c>
      <c r="AY512" s="17" t="s">
        <v>136</v>
      </c>
      <c r="BE512" s="244">
        <f>IF(N512="základní",J512,0)</f>
        <v>0</v>
      </c>
      <c r="BF512" s="244">
        <f>IF(N512="snížená",J512,0)</f>
        <v>0</v>
      </c>
      <c r="BG512" s="244">
        <f>IF(N512="zákl. přenesená",J512,0)</f>
        <v>0</v>
      </c>
      <c r="BH512" s="244">
        <f>IF(N512="sníž. přenesená",J512,0)</f>
        <v>0</v>
      </c>
      <c r="BI512" s="244">
        <f>IF(N512="nulová",J512,0)</f>
        <v>0</v>
      </c>
      <c r="BJ512" s="17" t="s">
        <v>146</v>
      </c>
      <c r="BK512" s="244">
        <f>ROUND(I512*H512,2)</f>
        <v>0</v>
      </c>
      <c r="BL512" s="17" t="s">
        <v>189</v>
      </c>
      <c r="BM512" s="243" t="s">
        <v>1024</v>
      </c>
    </row>
    <row r="513" s="2" customFormat="1" ht="16.5" customHeight="1">
      <c r="A513" s="38"/>
      <c r="B513" s="39"/>
      <c r="C513" s="232" t="s">
        <v>1025</v>
      </c>
      <c r="D513" s="232" t="s">
        <v>139</v>
      </c>
      <c r="E513" s="233" t="s">
        <v>1026</v>
      </c>
      <c r="F513" s="234" t="s">
        <v>1027</v>
      </c>
      <c r="G513" s="235" t="s">
        <v>142</v>
      </c>
      <c r="H513" s="236">
        <v>7</v>
      </c>
      <c r="I513" s="237"/>
      <c r="J513" s="238">
        <f>ROUND(I513*H513,2)</f>
        <v>0</v>
      </c>
      <c r="K513" s="234" t="s">
        <v>143</v>
      </c>
      <c r="L513" s="44"/>
      <c r="M513" s="239" t="s">
        <v>1</v>
      </c>
      <c r="N513" s="240" t="s">
        <v>41</v>
      </c>
      <c r="O513" s="92"/>
      <c r="P513" s="241">
        <f>O513*H513</f>
        <v>0</v>
      </c>
      <c r="Q513" s="241">
        <v>0</v>
      </c>
      <c r="R513" s="241">
        <f>Q513*H513</f>
        <v>0</v>
      </c>
      <c r="S513" s="241">
        <v>0</v>
      </c>
      <c r="T513" s="242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43" t="s">
        <v>189</v>
      </c>
      <c r="AT513" s="243" t="s">
        <v>139</v>
      </c>
      <c r="AU513" s="243" t="s">
        <v>145</v>
      </c>
      <c r="AY513" s="17" t="s">
        <v>136</v>
      </c>
      <c r="BE513" s="244">
        <f>IF(N513="základní",J513,0)</f>
        <v>0</v>
      </c>
      <c r="BF513" s="244">
        <f>IF(N513="snížená",J513,0)</f>
        <v>0</v>
      </c>
      <c r="BG513" s="244">
        <f>IF(N513="zákl. přenesená",J513,0)</f>
        <v>0</v>
      </c>
      <c r="BH513" s="244">
        <f>IF(N513="sníž. přenesená",J513,0)</f>
        <v>0</v>
      </c>
      <c r="BI513" s="244">
        <f>IF(N513="nulová",J513,0)</f>
        <v>0</v>
      </c>
      <c r="BJ513" s="17" t="s">
        <v>146</v>
      </c>
      <c r="BK513" s="244">
        <f>ROUND(I513*H513,2)</f>
        <v>0</v>
      </c>
      <c r="BL513" s="17" t="s">
        <v>189</v>
      </c>
      <c r="BM513" s="243" t="s">
        <v>1028</v>
      </c>
    </row>
    <row r="514" s="2" customFormat="1" ht="16.5" customHeight="1">
      <c r="A514" s="38"/>
      <c r="B514" s="39"/>
      <c r="C514" s="278" t="s">
        <v>598</v>
      </c>
      <c r="D514" s="278" t="s">
        <v>212</v>
      </c>
      <c r="E514" s="279" t="s">
        <v>1029</v>
      </c>
      <c r="F514" s="280" t="s">
        <v>1030</v>
      </c>
      <c r="G514" s="281" t="s">
        <v>142</v>
      </c>
      <c r="H514" s="282">
        <v>7</v>
      </c>
      <c r="I514" s="283"/>
      <c r="J514" s="284">
        <f>ROUND(I514*H514,2)</f>
        <v>0</v>
      </c>
      <c r="K514" s="280" t="s">
        <v>665</v>
      </c>
      <c r="L514" s="285"/>
      <c r="M514" s="286" t="s">
        <v>1</v>
      </c>
      <c r="N514" s="287" t="s">
        <v>41</v>
      </c>
      <c r="O514" s="92"/>
      <c r="P514" s="241">
        <f>O514*H514</f>
        <v>0</v>
      </c>
      <c r="Q514" s="241">
        <v>0</v>
      </c>
      <c r="R514" s="241">
        <f>Q514*H514</f>
        <v>0</v>
      </c>
      <c r="S514" s="241">
        <v>0</v>
      </c>
      <c r="T514" s="24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3" t="s">
        <v>225</v>
      </c>
      <c r="AT514" s="243" t="s">
        <v>212</v>
      </c>
      <c r="AU514" s="243" t="s">
        <v>145</v>
      </c>
      <c r="AY514" s="17" t="s">
        <v>136</v>
      </c>
      <c r="BE514" s="244">
        <f>IF(N514="základní",J514,0)</f>
        <v>0</v>
      </c>
      <c r="BF514" s="244">
        <f>IF(N514="snížená",J514,0)</f>
        <v>0</v>
      </c>
      <c r="BG514" s="244">
        <f>IF(N514="zákl. přenesená",J514,0)</f>
        <v>0</v>
      </c>
      <c r="BH514" s="244">
        <f>IF(N514="sníž. přenesená",J514,0)</f>
        <v>0</v>
      </c>
      <c r="BI514" s="244">
        <f>IF(N514="nulová",J514,0)</f>
        <v>0</v>
      </c>
      <c r="BJ514" s="17" t="s">
        <v>146</v>
      </c>
      <c r="BK514" s="244">
        <f>ROUND(I514*H514,2)</f>
        <v>0</v>
      </c>
      <c r="BL514" s="17" t="s">
        <v>189</v>
      </c>
      <c r="BM514" s="243" t="s">
        <v>1031</v>
      </c>
    </row>
    <row r="515" s="2" customFormat="1" ht="16.5" customHeight="1">
      <c r="A515" s="38"/>
      <c r="B515" s="39"/>
      <c r="C515" s="232" t="s">
        <v>1032</v>
      </c>
      <c r="D515" s="232" t="s">
        <v>139</v>
      </c>
      <c r="E515" s="233" t="s">
        <v>1033</v>
      </c>
      <c r="F515" s="234" t="s">
        <v>1034</v>
      </c>
      <c r="G515" s="235" t="s">
        <v>142</v>
      </c>
      <c r="H515" s="236">
        <v>1</v>
      </c>
      <c r="I515" s="237"/>
      <c r="J515" s="238">
        <f>ROUND(I515*H515,2)</f>
        <v>0</v>
      </c>
      <c r="K515" s="234" t="s">
        <v>143</v>
      </c>
      <c r="L515" s="44"/>
      <c r="M515" s="239" t="s">
        <v>1</v>
      </c>
      <c r="N515" s="240" t="s">
        <v>41</v>
      </c>
      <c r="O515" s="92"/>
      <c r="P515" s="241">
        <f>O515*H515</f>
        <v>0</v>
      </c>
      <c r="Q515" s="241">
        <v>0</v>
      </c>
      <c r="R515" s="241">
        <f>Q515*H515</f>
        <v>0</v>
      </c>
      <c r="S515" s="241">
        <v>0</v>
      </c>
      <c r="T515" s="242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43" t="s">
        <v>189</v>
      </c>
      <c r="AT515" s="243" t="s">
        <v>139</v>
      </c>
      <c r="AU515" s="243" t="s">
        <v>145</v>
      </c>
      <c r="AY515" s="17" t="s">
        <v>136</v>
      </c>
      <c r="BE515" s="244">
        <f>IF(N515="základní",J515,0)</f>
        <v>0</v>
      </c>
      <c r="BF515" s="244">
        <f>IF(N515="snížená",J515,0)</f>
        <v>0</v>
      </c>
      <c r="BG515" s="244">
        <f>IF(N515="zákl. přenesená",J515,0)</f>
        <v>0</v>
      </c>
      <c r="BH515" s="244">
        <f>IF(N515="sníž. přenesená",J515,0)</f>
        <v>0</v>
      </c>
      <c r="BI515" s="244">
        <f>IF(N515="nulová",J515,0)</f>
        <v>0</v>
      </c>
      <c r="BJ515" s="17" t="s">
        <v>146</v>
      </c>
      <c r="BK515" s="244">
        <f>ROUND(I515*H515,2)</f>
        <v>0</v>
      </c>
      <c r="BL515" s="17" t="s">
        <v>189</v>
      </c>
      <c r="BM515" s="243" t="s">
        <v>1035</v>
      </c>
    </row>
    <row r="516" s="2" customFormat="1" ht="16.5" customHeight="1">
      <c r="A516" s="38"/>
      <c r="B516" s="39"/>
      <c r="C516" s="278" t="s">
        <v>602</v>
      </c>
      <c r="D516" s="278" t="s">
        <v>212</v>
      </c>
      <c r="E516" s="279" t="s">
        <v>1036</v>
      </c>
      <c r="F516" s="280" t="s">
        <v>1037</v>
      </c>
      <c r="G516" s="281" t="s">
        <v>142</v>
      </c>
      <c r="H516" s="282">
        <v>1</v>
      </c>
      <c r="I516" s="283"/>
      <c r="J516" s="284">
        <f>ROUND(I516*H516,2)</f>
        <v>0</v>
      </c>
      <c r="K516" s="280" t="s">
        <v>665</v>
      </c>
      <c r="L516" s="285"/>
      <c r="M516" s="286" t="s">
        <v>1</v>
      </c>
      <c r="N516" s="287" t="s">
        <v>41</v>
      </c>
      <c r="O516" s="92"/>
      <c r="P516" s="241">
        <f>O516*H516</f>
        <v>0</v>
      </c>
      <c r="Q516" s="241">
        <v>0</v>
      </c>
      <c r="R516" s="241">
        <f>Q516*H516</f>
        <v>0</v>
      </c>
      <c r="S516" s="241">
        <v>0</v>
      </c>
      <c r="T516" s="242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43" t="s">
        <v>225</v>
      </c>
      <c r="AT516" s="243" t="s">
        <v>212</v>
      </c>
      <c r="AU516" s="243" t="s">
        <v>145</v>
      </c>
      <c r="AY516" s="17" t="s">
        <v>136</v>
      </c>
      <c r="BE516" s="244">
        <f>IF(N516="základní",J516,0)</f>
        <v>0</v>
      </c>
      <c r="BF516" s="244">
        <f>IF(N516="snížená",J516,0)</f>
        <v>0</v>
      </c>
      <c r="BG516" s="244">
        <f>IF(N516="zákl. přenesená",J516,0)</f>
        <v>0</v>
      </c>
      <c r="BH516" s="244">
        <f>IF(N516="sníž. přenesená",J516,0)</f>
        <v>0</v>
      </c>
      <c r="BI516" s="244">
        <f>IF(N516="nulová",J516,0)</f>
        <v>0</v>
      </c>
      <c r="BJ516" s="17" t="s">
        <v>146</v>
      </c>
      <c r="BK516" s="244">
        <f>ROUND(I516*H516,2)</f>
        <v>0</v>
      </c>
      <c r="BL516" s="17" t="s">
        <v>189</v>
      </c>
      <c r="BM516" s="243" t="s">
        <v>1038</v>
      </c>
    </row>
    <row r="517" s="2" customFormat="1" ht="16.5" customHeight="1">
      <c r="A517" s="38"/>
      <c r="B517" s="39"/>
      <c r="C517" s="278" t="s">
        <v>1039</v>
      </c>
      <c r="D517" s="278" t="s">
        <v>212</v>
      </c>
      <c r="E517" s="279" t="s">
        <v>1040</v>
      </c>
      <c r="F517" s="280" t="s">
        <v>1041</v>
      </c>
      <c r="G517" s="281" t="s">
        <v>142</v>
      </c>
      <c r="H517" s="282">
        <v>1</v>
      </c>
      <c r="I517" s="283"/>
      <c r="J517" s="284">
        <f>ROUND(I517*H517,2)</f>
        <v>0</v>
      </c>
      <c r="K517" s="280" t="s">
        <v>665</v>
      </c>
      <c r="L517" s="285"/>
      <c r="M517" s="286" t="s">
        <v>1</v>
      </c>
      <c r="N517" s="287" t="s">
        <v>41</v>
      </c>
      <c r="O517" s="92"/>
      <c r="P517" s="241">
        <f>O517*H517</f>
        <v>0</v>
      </c>
      <c r="Q517" s="241">
        <v>0</v>
      </c>
      <c r="R517" s="241">
        <f>Q517*H517</f>
        <v>0</v>
      </c>
      <c r="S517" s="241">
        <v>0</v>
      </c>
      <c r="T517" s="242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43" t="s">
        <v>225</v>
      </c>
      <c r="AT517" s="243" t="s">
        <v>212</v>
      </c>
      <c r="AU517" s="243" t="s">
        <v>145</v>
      </c>
      <c r="AY517" s="17" t="s">
        <v>136</v>
      </c>
      <c r="BE517" s="244">
        <f>IF(N517="základní",J517,0)</f>
        <v>0</v>
      </c>
      <c r="BF517" s="244">
        <f>IF(N517="snížená",J517,0)</f>
        <v>0</v>
      </c>
      <c r="BG517" s="244">
        <f>IF(N517="zákl. přenesená",J517,0)</f>
        <v>0</v>
      </c>
      <c r="BH517" s="244">
        <f>IF(N517="sníž. přenesená",J517,0)</f>
        <v>0</v>
      </c>
      <c r="BI517" s="244">
        <f>IF(N517="nulová",J517,0)</f>
        <v>0</v>
      </c>
      <c r="BJ517" s="17" t="s">
        <v>146</v>
      </c>
      <c r="BK517" s="244">
        <f>ROUND(I517*H517,2)</f>
        <v>0</v>
      </c>
      <c r="BL517" s="17" t="s">
        <v>189</v>
      </c>
      <c r="BM517" s="243" t="s">
        <v>1042</v>
      </c>
    </row>
    <row r="518" s="2" customFormat="1" ht="16.5" customHeight="1">
      <c r="A518" s="38"/>
      <c r="B518" s="39"/>
      <c r="C518" s="232" t="s">
        <v>610</v>
      </c>
      <c r="D518" s="232" t="s">
        <v>139</v>
      </c>
      <c r="E518" s="233" t="s">
        <v>1043</v>
      </c>
      <c r="F518" s="234" t="s">
        <v>1044</v>
      </c>
      <c r="G518" s="235" t="s">
        <v>142</v>
      </c>
      <c r="H518" s="236">
        <v>1</v>
      </c>
      <c r="I518" s="237"/>
      <c r="J518" s="238">
        <f>ROUND(I518*H518,2)</f>
        <v>0</v>
      </c>
      <c r="K518" s="234" t="s">
        <v>143</v>
      </c>
      <c r="L518" s="44"/>
      <c r="M518" s="239" t="s">
        <v>1</v>
      </c>
      <c r="N518" s="240" t="s">
        <v>41</v>
      </c>
      <c r="O518" s="92"/>
      <c r="P518" s="241">
        <f>O518*H518</f>
        <v>0</v>
      </c>
      <c r="Q518" s="241">
        <v>0</v>
      </c>
      <c r="R518" s="241">
        <f>Q518*H518</f>
        <v>0</v>
      </c>
      <c r="S518" s="241">
        <v>0</v>
      </c>
      <c r="T518" s="24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43" t="s">
        <v>189</v>
      </c>
      <c r="AT518" s="243" t="s">
        <v>139</v>
      </c>
      <c r="AU518" s="243" t="s">
        <v>145</v>
      </c>
      <c r="AY518" s="17" t="s">
        <v>136</v>
      </c>
      <c r="BE518" s="244">
        <f>IF(N518="základní",J518,0)</f>
        <v>0</v>
      </c>
      <c r="BF518" s="244">
        <f>IF(N518="snížená",J518,0)</f>
        <v>0</v>
      </c>
      <c r="BG518" s="244">
        <f>IF(N518="zákl. přenesená",J518,0)</f>
        <v>0</v>
      </c>
      <c r="BH518" s="244">
        <f>IF(N518="sníž. přenesená",J518,0)</f>
        <v>0</v>
      </c>
      <c r="BI518" s="244">
        <f>IF(N518="nulová",J518,0)</f>
        <v>0</v>
      </c>
      <c r="BJ518" s="17" t="s">
        <v>146</v>
      </c>
      <c r="BK518" s="244">
        <f>ROUND(I518*H518,2)</f>
        <v>0</v>
      </c>
      <c r="BL518" s="17" t="s">
        <v>189</v>
      </c>
      <c r="BM518" s="243" t="s">
        <v>1045</v>
      </c>
    </row>
    <row r="519" s="2" customFormat="1" ht="16.5" customHeight="1">
      <c r="A519" s="38"/>
      <c r="B519" s="39"/>
      <c r="C519" s="278" t="s">
        <v>1046</v>
      </c>
      <c r="D519" s="278" t="s">
        <v>212</v>
      </c>
      <c r="E519" s="279" t="s">
        <v>1047</v>
      </c>
      <c r="F519" s="280" t="s">
        <v>1048</v>
      </c>
      <c r="G519" s="281" t="s">
        <v>142</v>
      </c>
      <c r="H519" s="282">
        <v>1</v>
      </c>
      <c r="I519" s="283"/>
      <c r="J519" s="284">
        <f>ROUND(I519*H519,2)</f>
        <v>0</v>
      </c>
      <c r="K519" s="280" t="s">
        <v>665</v>
      </c>
      <c r="L519" s="285"/>
      <c r="M519" s="286" t="s">
        <v>1</v>
      </c>
      <c r="N519" s="287" t="s">
        <v>41</v>
      </c>
      <c r="O519" s="92"/>
      <c r="P519" s="241">
        <f>O519*H519</f>
        <v>0</v>
      </c>
      <c r="Q519" s="241">
        <v>0</v>
      </c>
      <c r="R519" s="241">
        <f>Q519*H519</f>
        <v>0</v>
      </c>
      <c r="S519" s="241">
        <v>0</v>
      </c>
      <c r="T519" s="242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43" t="s">
        <v>225</v>
      </c>
      <c r="AT519" s="243" t="s">
        <v>212</v>
      </c>
      <c r="AU519" s="243" t="s">
        <v>145</v>
      </c>
      <c r="AY519" s="17" t="s">
        <v>136</v>
      </c>
      <c r="BE519" s="244">
        <f>IF(N519="základní",J519,0)</f>
        <v>0</v>
      </c>
      <c r="BF519" s="244">
        <f>IF(N519="snížená",J519,0)</f>
        <v>0</v>
      </c>
      <c r="BG519" s="244">
        <f>IF(N519="zákl. přenesená",J519,0)</f>
        <v>0</v>
      </c>
      <c r="BH519" s="244">
        <f>IF(N519="sníž. přenesená",J519,0)</f>
        <v>0</v>
      </c>
      <c r="BI519" s="244">
        <f>IF(N519="nulová",J519,0)</f>
        <v>0</v>
      </c>
      <c r="BJ519" s="17" t="s">
        <v>146</v>
      </c>
      <c r="BK519" s="244">
        <f>ROUND(I519*H519,2)</f>
        <v>0</v>
      </c>
      <c r="BL519" s="17" t="s">
        <v>189</v>
      </c>
      <c r="BM519" s="243" t="s">
        <v>1049</v>
      </c>
    </row>
    <row r="520" s="2" customFormat="1" ht="21.75" customHeight="1">
      <c r="A520" s="38"/>
      <c r="B520" s="39"/>
      <c r="C520" s="232" t="s">
        <v>615</v>
      </c>
      <c r="D520" s="232" t="s">
        <v>139</v>
      </c>
      <c r="E520" s="233" t="s">
        <v>1050</v>
      </c>
      <c r="F520" s="234" t="s">
        <v>1051</v>
      </c>
      <c r="G520" s="235" t="s">
        <v>142</v>
      </c>
      <c r="H520" s="236">
        <v>7</v>
      </c>
      <c r="I520" s="237"/>
      <c r="J520" s="238">
        <f>ROUND(I520*H520,2)</f>
        <v>0</v>
      </c>
      <c r="K520" s="234" t="s">
        <v>143</v>
      </c>
      <c r="L520" s="44"/>
      <c r="M520" s="239" t="s">
        <v>1</v>
      </c>
      <c r="N520" s="240" t="s">
        <v>41</v>
      </c>
      <c r="O520" s="92"/>
      <c r="P520" s="241">
        <f>O520*H520</f>
        <v>0</v>
      </c>
      <c r="Q520" s="241">
        <v>0.00046999999999999999</v>
      </c>
      <c r="R520" s="241">
        <f>Q520*H520</f>
        <v>0.00329</v>
      </c>
      <c r="S520" s="241">
        <v>0</v>
      </c>
      <c r="T520" s="242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3" t="s">
        <v>189</v>
      </c>
      <c r="AT520" s="243" t="s">
        <v>139</v>
      </c>
      <c r="AU520" s="243" t="s">
        <v>145</v>
      </c>
      <c r="AY520" s="17" t="s">
        <v>136</v>
      </c>
      <c r="BE520" s="244">
        <f>IF(N520="základní",J520,0)</f>
        <v>0</v>
      </c>
      <c r="BF520" s="244">
        <f>IF(N520="snížená",J520,0)</f>
        <v>0</v>
      </c>
      <c r="BG520" s="244">
        <f>IF(N520="zákl. přenesená",J520,0)</f>
        <v>0</v>
      </c>
      <c r="BH520" s="244">
        <f>IF(N520="sníž. přenesená",J520,0)</f>
        <v>0</v>
      </c>
      <c r="BI520" s="244">
        <f>IF(N520="nulová",J520,0)</f>
        <v>0</v>
      </c>
      <c r="BJ520" s="17" t="s">
        <v>146</v>
      </c>
      <c r="BK520" s="244">
        <f>ROUND(I520*H520,2)</f>
        <v>0</v>
      </c>
      <c r="BL520" s="17" t="s">
        <v>189</v>
      </c>
      <c r="BM520" s="243" t="s">
        <v>1052</v>
      </c>
    </row>
    <row r="521" s="2" customFormat="1" ht="21.75" customHeight="1">
      <c r="A521" s="38"/>
      <c r="B521" s="39"/>
      <c r="C521" s="278" t="s">
        <v>1053</v>
      </c>
      <c r="D521" s="278" t="s">
        <v>212</v>
      </c>
      <c r="E521" s="279" t="s">
        <v>1054</v>
      </c>
      <c r="F521" s="280" t="s">
        <v>1055</v>
      </c>
      <c r="G521" s="281" t="s">
        <v>142</v>
      </c>
      <c r="H521" s="282">
        <v>7</v>
      </c>
      <c r="I521" s="283"/>
      <c r="J521" s="284">
        <f>ROUND(I521*H521,2)</f>
        <v>0</v>
      </c>
      <c r="K521" s="280" t="s">
        <v>143</v>
      </c>
      <c r="L521" s="285"/>
      <c r="M521" s="286" t="s">
        <v>1</v>
      </c>
      <c r="N521" s="287" t="s">
        <v>41</v>
      </c>
      <c r="O521" s="92"/>
      <c r="P521" s="241">
        <f>O521*H521</f>
        <v>0</v>
      </c>
      <c r="Q521" s="241">
        <v>0.0085000000000000006</v>
      </c>
      <c r="R521" s="241">
        <f>Q521*H521</f>
        <v>0.059500000000000004</v>
      </c>
      <c r="S521" s="241">
        <v>0</v>
      </c>
      <c r="T521" s="242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3" t="s">
        <v>225</v>
      </c>
      <c r="AT521" s="243" t="s">
        <v>212</v>
      </c>
      <c r="AU521" s="243" t="s">
        <v>145</v>
      </c>
      <c r="AY521" s="17" t="s">
        <v>136</v>
      </c>
      <c r="BE521" s="244">
        <f>IF(N521="základní",J521,0)</f>
        <v>0</v>
      </c>
      <c r="BF521" s="244">
        <f>IF(N521="snížená",J521,0)</f>
        <v>0</v>
      </c>
      <c r="BG521" s="244">
        <f>IF(N521="zákl. přenesená",J521,0)</f>
        <v>0</v>
      </c>
      <c r="BH521" s="244">
        <f>IF(N521="sníž. přenesená",J521,0)</f>
        <v>0</v>
      </c>
      <c r="BI521" s="244">
        <f>IF(N521="nulová",J521,0)</f>
        <v>0</v>
      </c>
      <c r="BJ521" s="17" t="s">
        <v>146</v>
      </c>
      <c r="BK521" s="244">
        <f>ROUND(I521*H521,2)</f>
        <v>0</v>
      </c>
      <c r="BL521" s="17" t="s">
        <v>189</v>
      </c>
      <c r="BM521" s="243" t="s">
        <v>1056</v>
      </c>
    </row>
    <row r="522" s="2" customFormat="1" ht="21.75" customHeight="1">
      <c r="A522" s="38"/>
      <c r="B522" s="39"/>
      <c r="C522" s="232" t="s">
        <v>619</v>
      </c>
      <c r="D522" s="232" t="s">
        <v>139</v>
      </c>
      <c r="E522" s="233" t="s">
        <v>1057</v>
      </c>
      <c r="F522" s="234" t="s">
        <v>1058</v>
      </c>
      <c r="G522" s="235" t="s">
        <v>142</v>
      </c>
      <c r="H522" s="236">
        <v>1</v>
      </c>
      <c r="I522" s="237"/>
      <c r="J522" s="238">
        <f>ROUND(I522*H522,2)</f>
        <v>0</v>
      </c>
      <c r="K522" s="234" t="s">
        <v>143</v>
      </c>
      <c r="L522" s="44"/>
      <c r="M522" s="239" t="s">
        <v>1</v>
      </c>
      <c r="N522" s="240" t="s">
        <v>41</v>
      </c>
      <c r="O522" s="92"/>
      <c r="P522" s="241">
        <f>O522*H522</f>
        <v>0</v>
      </c>
      <c r="Q522" s="241">
        <v>0.00040999999999999999</v>
      </c>
      <c r="R522" s="241">
        <f>Q522*H522</f>
        <v>0.00040999999999999999</v>
      </c>
      <c r="S522" s="241">
        <v>0</v>
      </c>
      <c r="T522" s="24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43" t="s">
        <v>189</v>
      </c>
      <c r="AT522" s="243" t="s">
        <v>139</v>
      </c>
      <c r="AU522" s="243" t="s">
        <v>145</v>
      </c>
      <c r="AY522" s="17" t="s">
        <v>136</v>
      </c>
      <c r="BE522" s="244">
        <f>IF(N522="základní",J522,0)</f>
        <v>0</v>
      </c>
      <c r="BF522" s="244">
        <f>IF(N522="snížená",J522,0)</f>
        <v>0</v>
      </c>
      <c r="BG522" s="244">
        <f>IF(N522="zákl. přenesená",J522,0)</f>
        <v>0</v>
      </c>
      <c r="BH522" s="244">
        <f>IF(N522="sníž. přenesená",J522,0)</f>
        <v>0</v>
      </c>
      <c r="BI522" s="244">
        <f>IF(N522="nulová",J522,0)</f>
        <v>0</v>
      </c>
      <c r="BJ522" s="17" t="s">
        <v>146</v>
      </c>
      <c r="BK522" s="244">
        <f>ROUND(I522*H522,2)</f>
        <v>0</v>
      </c>
      <c r="BL522" s="17" t="s">
        <v>189</v>
      </c>
      <c r="BM522" s="243" t="s">
        <v>1059</v>
      </c>
    </row>
    <row r="523" s="2" customFormat="1" ht="21.75" customHeight="1">
      <c r="A523" s="38"/>
      <c r="B523" s="39"/>
      <c r="C523" s="278" t="s">
        <v>1060</v>
      </c>
      <c r="D523" s="278" t="s">
        <v>212</v>
      </c>
      <c r="E523" s="279" t="s">
        <v>1061</v>
      </c>
      <c r="F523" s="280" t="s">
        <v>1062</v>
      </c>
      <c r="G523" s="281" t="s">
        <v>142</v>
      </c>
      <c r="H523" s="282">
        <v>1</v>
      </c>
      <c r="I523" s="283"/>
      <c r="J523" s="284">
        <f>ROUND(I523*H523,2)</f>
        <v>0</v>
      </c>
      <c r="K523" s="280" t="s">
        <v>143</v>
      </c>
      <c r="L523" s="285"/>
      <c r="M523" s="286" t="s">
        <v>1</v>
      </c>
      <c r="N523" s="287" t="s">
        <v>41</v>
      </c>
      <c r="O523" s="92"/>
      <c r="P523" s="241">
        <f>O523*H523</f>
        <v>0</v>
      </c>
      <c r="Q523" s="241">
        <v>0.025999999999999999</v>
      </c>
      <c r="R523" s="241">
        <f>Q523*H523</f>
        <v>0.025999999999999999</v>
      </c>
      <c r="S523" s="241">
        <v>0</v>
      </c>
      <c r="T523" s="242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3" t="s">
        <v>225</v>
      </c>
      <c r="AT523" s="243" t="s">
        <v>212</v>
      </c>
      <c r="AU523" s="243" t="s">
        <v>145</v>
      </c>
      <c r="AY523" s="17" t="s">
        <v>136</v>
      </c>
      <c r="BE523" s="244">
        <f>IF(N523="základní",J523,0)</f>
        <v>0</v>
      </c>
      <c r="BF523" s="244">
        <f>IF(N523="snížená",J523,0)</f>
        <v>0</v>
      </c>
      <c r="BG523" s="244">
        <f>IF(N523="zákl. přenesená",J523,0)</f>
        <v>0</v>
      </c>
      <c r="BH523" s="244">
        <f>IF(N523="sníž. přenesená",J523,0)</f>
        <v>0</v>
      </c>
      <c r="BI523" s="244">
        <f>IF(N523="nulová",J523,0)</f>
        <v>0</v>
      </c>
      <c r="BJ523" s="17" t="s">
        <v>146</v>
      </c>
      <c r="BK523" s="244">
        <f>ROUND(I523*H523,2)</f>
        <v>0</v>
      </c>
      <c r="BL523" s="17" t="s">
        <v>189</v>
      </c>
      <c r="BM523" s="243" t="s">
        <v>1063</v>
      </c>
    </row>
    <row r="524" s="2" customFormat="1" ht="21.75" customHeight="1">
      <c r="A524" s="38"/>
      <c r="B524" s="39"/>
      <c r="C524" s="232" t="s">
        <v>622</v>
      </c>
      <c r="D524" s="232" t="s">
        <v>139</v>
      </c>
      <c r="E524" s="233" t="s">
        <v>1064</v>
      </c>
      <c r="F524" s="234" t="s">
        <v>1065</v>
      </c>
      <c r="G524" s="235" t="s">
        <v>142</v>
      </c>
      <c r="H524" s="236">
        <v>1</v>
      </c>
      <c r="I524" s="237"/>
      <c r="J524" s="238">
        <f>ROUND(I524*H524,2)</f>
        <v>0</v>
      </c>
      <c r="K524" s="234" t="s">
        <v>143</v>
      </c>
      <c r="L524" s="44"/>
      <c r="M524" s="239" t="s">
        <v>1</v>
      </c>
      <c r="N524" s="240" t="s">
        <v>41</v>
      </c>
      <c r="O524" s="92"/>
      <c r="P524" s="241">
        <f>O524*H524</f>
        <v>0</v>
      </c>
      <c r="Q524" s="241">
        <v>0</v>
      </c>
      <c r="R524" s="241">
        <f>Q524*H524</f>
        <v>0</v>
      </c>
      <c r="S524" s="241">
        <v>0</v>
      </c>
      <c r="T524" s="242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3" t="s">
        <v>189</v>
      </c>
      <c r="AT524" s="243" t="s">
        <v>139</v>
      </c>
      <c r="AU524" s="243" t="s">
        <v>145</v>
      </c>
      <c r="AY524" s="17" t="s">
        <v>136</v>
      </c>
      <c r="BE524" s="244">
        <f>IF(N524="základní",J524,0)</f>
        <v>0</v>
      </c>
      <c r="BF524" s="244">
        <f>IF(N524="snížená",J524,0)</f>
        <v>0</v>
      </c>
      <c r="BG524" s="244">
        <f>IF(N524="zákl. přenesená",J524,0)</f>
        <v>0</v>
      </c>
      <c r="BH524" s="244">
        <f>IF(N524="sníž. přenesená",J524,0)</f>
        <v>0</v>
      </c>
      <c r="BI524" s="244">
        <f>IF(N524="nulová",J524,0)</f>
        <v>0</v>
      </c>
      <c r="BJ524" s="17" t="s">
        <v>146</v>
      </c>
      <c r="BK524" s="244">
        <f>ROUND(I524*H524,2)</f>
        <v>0</v>
      </c>
      <c r="BL524" s="17" t="s">
        <v>189</v>
      </c>
      <c r="BM524" s="243" t="s">
        <v>1066</v>
      </c>
    </row>
    <row r="525" s="2" customFormat="1" ht="21.75" customHeight="1">
      <c r="A525" s="38"/>
      <c r="B525" s="39"/>
      <c r="C525" s="232" t="s">
        <v>1067</v>
      </c>
      <c r="D525" s="232" t="s">
        <v>139</v>
      </c>
      <c r="E525" s="233" t="s">
        <v>1068</v>
      </c>
      <c r="F525" s="234" t="s">
        <v>1069</v>
      </c>
      <c r="G525" s="235" t="s">
        <v>142</v>
      </c>
      <c r="H525" s="236">
        <v>6</v>
      </c>
      <c r="I525" s="237"/>
      <c r="J525" s="238">
        <f>ROUND(I525*H525,2)</f>
        <v>0</v>
      </c>
      <c r="K525" s="234" t="s">
        <v>143</v>
      </c>
      <c r="L525" s="44"/>
      <c r="M525" s="239" t="s">
        <v>1</v>
      </c>
      <c r="N525" s="240" t="s">
        <v>41</v>
      </c>
      <c r="O525" s="92"/>
      <c r="P525" s="241">
        <f>O525*H525</f>
        <v>0</v>
      </c>
      <c r="Q525" s="241">
        <v>0</v>
      </c>
      <c r="R525" s="241">
        <f>Q525*H525</f>
        <v>0</v>
      </c>
      <c r="S525" s="241">
        <v>0</v>
      </c>
      <c r="T525" s="242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3" t="s">
        <v>189</v>
      </c>
      <c r="AT525" s="243" t="s">
        <v>139</v>
      </c>
      <c r="AU525" s="243" t="s">
        <v>145</v>
      </c>
      <c r="AY525" s="17" t="s">
        <v>136</v>
      </c>
      <c r="BE525" s="244">
        <f>IF(N525="základní",J525,0)</f>
        <v>0</v>
      </c>
      <c r="BF525" s="244">
        <f>IF(N525="snížená",J525,0)</f>
        <v>0</v>
      </c>
      <c r="BG525" s="244">
        <f>IF(N525="zákl. přenesená",J525,0)</f>
        <v>0</v>
      </c>
      <c r="BH525" s="244">
        <f>IF(N525="sníž. přenesená",J525,0)</f>
        <v>0</v>
      </c>
      <c r="BI525" s="244">
        <f>IF(N525="nulová",J525,0)</f>
        <v>0</v>
      </c>
      <c r="BJ525" s="17" t="s">
        <v>146</v>
      </c>
      <c r="BK525" s="244">
        <f>ROUND(I525*H525,2)</f>
        <v>0</v>
      </c>
      <c r="BL525" s="17" t="s">
        <v>189</v>
      </c>
      <c r="BM525" s="243" t="s">
        <v>1070</v>
      </c>
    </row>
    <row r="526" s="2" customFormat="1" ht="16.5" customHeight="1">
      <c r="A526" s="38"/>
      <c r="B526" s="39"/>
      <c r="C526" s="278" t="s">
        <v>626</v>
      </c>
      <c r="D526" s="278" t="s">
        <v>212</v>
      </c>
      <c r="E526" s="279" t="s">
        <v>1071</v>
      </c>
      <c r="F526" s="280" t="s">
        <v>1072</v>
      </c>
      <c r="G526" s="281" t="s">
        <v>201</v>
      </c>
      <c r="H526" s="282">
        <v>8.5</v>
      </c>
      <c r="I526" s="283"/>
      <c r="J526" s="284">
        <f>ROUND(I526*H526,2)</f>
        <v>0</v>
      </c>
      <c r="K526" s="280" t="s">
        <v>143</v>
      </c>
      <c r="L526" s="285"/>
      <c r="M526" s="286" t="s">
        <v>1</v>
      </c>
      <c r="N526" s="287" t="s">
        <v>41</v>
      </c>
      <c r="O526" s="92"/>
      <c r="P526" s="241">
        <f>O526*H526</f>
        <v>0</v>
      </c>
      <c r="Q526" s="241">
        <v>0.0050000000000000001</v>
      </c>
      <c r="R526" s="241">
        <f>Q526*H526</f>
        <v>0.042500000000000003</v>
      </c>
      <c r="S526" s="241">
        <v>0</v>
      </c>
      <c r="T526" s="242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43" t="s">
        <v>225</v>
      </c>
      <c r="AT526" s="243" t="s">
        <v>212</v>
      </c>
      <c r="AU526" s="243" t="s">
        <v>145</v>
      </c>
      <c r="AY526" s="17" t="s">
        <v>136</v>
      </c>
      <c r="BE526" s="244">
        <f>IF(N526="základní",J526,0)</f>
        <v>0</v>
      </c>
      <c r="BF526" s="244">
        <f>IF(N526="snížená",J526,0)</f>
        <v>0</v>
      </c>
      <c r="BG526" s="244">
        <f>IF(N526="zákl. přenesená",J526,0)</f>
        <v>0</v>
      </c>
      <c r="BH526" s="244">
        <f>IF(N526="sníž. přenesená",J526,0)</f>
        <v>0</v>
      </c>
      <c r="BI526" s="244">
        <f>IF(N526="nulová",J526,0)</f>
        <v>0</v>
      </c>
      <c r="BJ526" s="17" t="s">
        <v>146</v>
      </c>
      <c r="BK526" s="244">
        <f>ROUND(I526*H526,2)</f>
        <v>0</v>
      </c>
      <c r="BL526" s="17" t="s">
        <v>189</v>
      </c>
      <c r="BM526" s="243" t="s">
        <v>1073</v>
      </c>
    </row>
    <row r="527" s="13" customFormat="1">
      <c r="A527" s="13"/>
      <c r="B527" s="245"/>
      <c r="C527" s="246"/>
      <c r="D527" s="247" t="s">
        <v>156</v>
      </c>
      <c r="E527" s="248" t="s">
        <v>1</v>
      </c>
      <c r="F527" s="249" t="s">
        <v>1074</v>
      </c>
      <c r="G527" s="246"/>
      <c r="H527" s="250">
        <v>8.5</v>
      </c>
      <c r="I527" s="251"/>
      <c r="J527" s="246"/>
      <c r="K527" s="246"/>
      <c r="L527" s="252"/>
      <c r="M527" s="253"/>
      <c r="N527" s="254"/>
      <c r="O527" s="254"/>
      <c r="P527" s="254"/>
      <c r="Q527" s="254"/>
      <c r="R527" s="254"/>
      <c r="S527" s="254"/>
      <c r="T527" s="25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6" t="s">
        <v>156</v>
      </c>
      <c r="AU527" s="256" t="s">
        <v>145</v>
      </c>
      <c r="AV527" s="13" t="s">
        <v>145</v>
      </c>
      <c r="AW527" s="13" t="s">
        <v>30</v>
      </c>
      <c r="AX527" s="13" t="s">
        <v>73</v>
      </c>
      <c r="AY527" s="256" t="s">
        <v>136</v>
      </c>
    </row>
    <row r="528" s="14" customFormat="1">
      <c r="A528" s="14"/>
      <c r="B528" s="257"/>
      <c r="C528" s="258"/>
      <c r="D528" s="247" t="s">
        <v>156</v>
      </c>
      <c r="E528" s="259" t="s">
        <v>1</v>
      </c>
      <c r="F528" s="260" t="s">
        <v>159</v>
      </c>
      <c r="G528" s="258"/>
      <c r="H528" s="261">
        <v>8.5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7" t="s">
        <v>156</v>
      </c>
      <c r="AU528" s="267" t="s">
        <v>145</v>
      </c>
      <c r="AV528" s="14" t="s">
        <v>144</v>
      </c>
      <c r="AW528" s="14" t="s">
        <v>30</v>
      </c>
      <c r="AX528" s="14" t="s">
        <v>79</v>
      </c>
      <c r="AY528" s="267" t="s">
        <v>136</v>
      </c>
    </row>
    <row r="529" s="2" customFormat="1" ht="21.75" customHeight="1">
      <c r="A529" s="38"/>
      <c r="B529" s="39"/>
      <c r="C529" s="232" t="s">
        <v>1075</v>
      </c>
      <c r="D529" s="232" t="s">
        <v>139</v>
      </c>
      <c r="E529" s="233" t="s">
        <v>1076</v>
      </c>
      <c r="F529" s="234" t="s">
        <v>1077</v>
      </c>
      <c r="G529" s="235" t="s">
        <v>142</v>
      </c>
      <c r="H529" s="236">
        <v>7</v>
      </c>
      <c r="I529" s="237"/>
      <c r="J529" s="238">
        <f>ROUND(I529*H529,2)</f>
        <v>0</v>
      </c>
      <c r="K529" s="234" t="s">
        <v>143</v>
      </c>
      <c r="L529" s="44"/>
      <c r="M529" s="239" t="s">
        <v>1</v>
      </c>
      <c r="N529" s="240" t="s">
        <v>41</v>
      </c>
      <c r="O529" s="92"/>
      <c r="P529" s="241">
        <f>O529*H529</f>
        <v>0</v>
      </c>
      <c r="Q529" s="241">
        <v>0</v>
      </c>
      <c r="R529" s="241">
        <f>Q529*H529</f>
        <v>0</v>
      </c>
      <c r="S529" s="241">
        <v>0</v>
      </c>
      <c r="T529" s="242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43" t="s">
        <v>189</v>
      </c>
      <c r="AT529" s="243" t="s">
        <v>139</v>
      </c>
      <c r="AU529" s="243" t="s">
        <v>145</v>
      </c>
      <c r="AY529" s="17" t="s">
        <v>136</v>
      </c>
      <c r="BE529" s="244">
        <f>IF(N529="základní",J529,0)</f>
        <v>0</v>
      </c>
      <c r="BF529" s="244">
        <f>IF(N529="snížená",J529,0)</f>
        <v>0</v>
      </c>
      <c r="BG529" s="244">
        <f>IF(N529="zákl. přenesená",J529,0)</f>
        <v>0</v>
      </c>
      <c r="BH529" s="244">
        <f>IF(N529="sníž. přenesená",J529,0)</f>
        <v>0</v>
      </c>
      <c r="BI529" s="244">
        <f>IF(N529="nulová",J529,0)</f>
        <v>0</v>
      </c>
      <c r="BJ529" s="17" t="s">
        <v>146</v>
      </c>
      <c r="BK529" s="244">
        <f>ROUND(I529*H529,2)</f>
        <v>0</v>
      </c>
      <c r="BL529" s="17" t="s">
        <v>189</v>
      </c>
      <c r="BM529" s="243" t="s">
        <v>1078</v>
      </c>
    </row>
    <row r="530" s="2" customFormat="1" ht="21.75" customHeight="1">
      <c r="A530" s="38"/>
      <c r="B530" s="39"/>
      <c r="C530" s="278" t="s">
        <v>629</v>
      </c>
      <c r="D530" s="278" t="s">
        <v>212</v>
      </c>
      <c r="E530" s="279" t="s">
        <v>1079</v>
      </c>
      <c r="F530" s="280" t="s">
        <v>1080</v>
      </c>
      <c r="G530" s="281" t="s">
        <v>142</v>
      </c>
      <c r="H530" s="282">
        <v>3</v>
      </c>
      <c r="I530" s="283"/>
      <c r="J530" s="284">
        <f>ROUND(I530*H530,2)</f>
        <v>0</v>
      </c>
      <c r="K530" s="280" t="s">
        <v>143</v>
      </c>
      <c r="L530" s="285"/>
      <c r="M530" s="286" t="s">
        <v>1</v>
      </c>
      <c r="N530" s="287" t="s">
        <v>41</v>
      </c>
      <c r="O530" s="92"/>
      <c r="P530" s="241">
        <f>O530*H530</f>
        <v>0</v>
      </c>
      <c r="Q530" s="241">
        <v>0.00108</v>
      </c>
      <c r="R530" s="241">
        <f>Q530*H530</f>
        <v>0.0032399999999999998</v>
      </c>
      <c r="S530" s="241">
        <v>0</v>
      </c>
      <c r="T530" s="242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3" t="s">
        <v>225</v>
      </c>
      <c r="AT530" s="243" t="s">
        <v>212</v>
      </c>
      <c r="AU530" s="243" t="s">
        <v>145</v>
      </c>
      <c r="AY530" s="17" t="s">
        <v>136</v>
      </c>
      <c r="BE530" s="244">
        <f>IF(N530="základní",J530,0)</f>
        <v>0</v>
      </c>
      <c r="BF530" s="244">
        <f>IF(N530="snížená",J530,0)</f>
        <v>0</v>
      </c>
      <c r="BG530" s="244">
        <f>IF(N530="zákl. přenesená",J530,0)</f>
        <v>0</v>
      </c>
      <c r="BH530" s="244">
        <f>IF(N530="sníž. přenesená",J530,0)</f>
        <v>0</v>
      </c>
      <c r="BI530" s="244">
        <f>IF(N530="nulová",J530,0)</f>
        <v>0</v>
      </c>
      <c r="BJ530" s="17" t="s">
        <v>146</v>
      </c>
      <c r="BK530" s="244">
        <f>ROUND(I530*H530,2)</f>
        <v>0</v>
      </c>
      <c r="BL530" s="17" t="s">
        <v>189</v>
      </c>
      <c r="BM530" s="243" t="s">
        <v>1081</v>
      </c>
    </row>
    <row r="531" s="2" customFormat="1" ht="21.75" customHeight="1">
      <c r="A531" s="38"/>
      <c r="B531" s="39"/>
      <c r="C531" s="278" t="s">
        <v>1082</v>
      </c>
      <c r="D531" s="278" t="s">
        <v>212</v>
      </c>
      <c r="E531" s="279" t="s">
        <v>1083</v>
      </c>
      <c r="F531" s="280" t="s">
        <v>1084</v>
      </c>
      <c r="G531" s="281" t="s">
        <v>142</v>
      </c>
      <c r="H531" s="282">
        <v>4</v>
      </c>
      <c r="I531" s="283"/>
      <c r="J531" s="284">
        <f>ROUND(I531*H531,2)</f>
        <v>0</v>
      </c>
      <c r="K531" s="280" t="s">
        <v>143</v>
      </c>
      <c r="L531" s="285"/>
      <c r="M531" s="286" t="s">
        <v>1</v>
      </c>
      <c r="N531" s="287" t="s">
        <v>41</v>
      </c>
      <c r="O531" s="92"/>
      <c r="P531" s="241">
        <f>O531*H531</f>
        <v>0</v>
      </c>
      <c r="Q531" s="241">
        <v>0.00123</v>
      </c>
      <c r="R531" s="241">
        <f>Q531*H531</f>
        <v>0.0049199999999999999</v>
      </c>
      <c r="S531" s="241">
        <v>0</v>
      </c>
      <c r="T531" s="242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43" t="s">
        <v>225</v>
      </c>
      <c r="AT531" s="243" t="s">
        <v>212</v>
      </c>
      <c r="AU531" s="243" t="s">
        <v>145</v>
      </c>
      <c r="AY531" s="17" t="s">
        <v>136</v>
      </c>
      <c r="BE531" s="244">
        <f>IF(N531="základní",J531,0)</f>
        <v>0</v>
      </c>
      <c r="BF531" s="244">
        <f>IF(N531="snížená",J531,0)</f>
        <v>0</v>
      </c>
      <c r="BG531" s="244">
        <f>IF(N531="zákl. přenesená",J531,0)</f>
        <v>0</v>
      </c>
      <c r="BH531" s="244">
        <f>IF(N531="sníž. přenesená",J531,0)</f>
        <v>0</v>
      </c>
      <c r="BI531" s="244">
        <f>IF(N531="nulová",J531,0)</f>
        <v>0</v>
      </c>
      <c r="BJ531" s="17" t="s">
        <v>146</v>
      </c>
      <c r="BK531" s="244">
        <f>ROUND(I531*H531,2)</f>
        <v>0</v>
      </c>
      <c r="BL531" s="17" t="s">
        <v>189</v>
      </c>
      <c r="BM531" s="243" t="s">
        <v>1085</v>
      </c>
    </row>
    <row r="532" s="2" customFormat="1" ht="21.75" customHeight="1">
      <c r="A532" s="38"/>
      <c r="B532" s="39"/>
      <c r="C532" s="232" t="s">
        <v>1086</v>
      </c>
      <c r="D532" s="232" t="s">
        <v>139</v>
      </c>
      <c r="E532" s="233" t="s">
        <v>1087</v>
      </c>
      <c r="F532" s="234" t="s">
        <v>1088</v>
      </c>
      <c r="G532" s="235" t="s">
        <v>300</v>
      </c>
      <c r="H532" s="236">
        <v>0.253</v>
      </c>
      <c r="I532" s="237"/>
      <c r="J532" s="238">
        <f>ROUND(I532*H532,2)</f>
        <v>0</v>
      </c>
      <c r="K532" s="234" t="s">
        <v>143</v>
      </c>
      <c r="L532" s="44"/>
      <c r="M532" s="239" t="s">
        <v>1</v>
      </c>
      <c r="N532" s="240" t="s">
        <v>41</v>
      </c>
      <c r="O532" s="92"/>
      <c r="P532" s="241">
        <f>O532*H532</f>
        <v>0</v>
      </c>
      <c r="Q532" s="241">
        <v>0</v>
      </c>
      <c r="R532" s="241">
        <f>Q532*H532</f>
        <v>0</v>
      </c>
      <c r="S532" s="241">
        <v>0</v>
      </c>
      <c r="T532" s="242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43" t="s">
        <v>189</v>
      </c>
      <c r="AT532" s="243" t="s">
        <v>139</v>
      </c>
      <c r="AU532" s="243" t="s">
        <v>145</v>
      </c>
      <c r="AY532" s="17" t="s">
        <v>136</v>
      </c>
      <c r="BE532" s="244">
        <f>IF(N532="základní",J532,0)</f>
        <v>0</v>
      </c>
      <c r="BF532" s="244">
        <f>IF(N532="snížená",J532,0)</f>
        <v>0</v>
      </c>
      <c r="BG532" s="244">
        <f>IF(N532="zákl. přenesená",J532,0)</f>
        <v>0</v>
      </c>
      <c r="BH532" s="244">
        <f>IF(N532="sníž. přenesená",J532,0)</f>
        <v>0</v>
      </c>
      <c r="BI532" s="244">
        <f>IF(N532="nulová",J532,0)</f>
        <v>0</v>
      </c>
      <c r="BJ532" s="17" t="s">
        <v>146</v>
      </c>
      <c r="BK532" s="244">
        <f>ROUND(I532*H532,2)</f>
        <v>0</v>
      </c>
      <c r="BL532" s="17" t="s">
        <v>189</v>
      </c>
      <c r="BM532" s="243" t="s">
        <v>1089</v>
      </c>
    </row>
    <row r="533" s="2" customFormat="1" ht="16.5" customHeight="1">
      <c r="A533" s="38"/>
      <c r="B533" s="39"/>
      <c r="C533" s="232" t="s">
        <v>1090</v>
      </c>
      <c r="D533" s="232" t="s">
        <v>139</v>
      </c>
      <c r="E533" s="233" t="s">
        <v>1091</v>
      </c>
      <c r="F533" s="234" t="s">
        <v>1092</v>
      </c>
      <c r="G533" s="235" t="s">
        <v>291</v>
      </c>
      <c r="H533" s="236">
        <v>10</v>
      </c>
      <c r="I533" s="237"/>
      <c r="J533" s="238">
        <f>ROUND(I533*H533,2)</f>
        <v>0</v>
      </c>
      <c r="K533" s="234" t="s">
        <v>143</v>
      </c>
      <c r="L533" s="44"/>
      <c r="M533" s="239" t="s">
        <v>1</v>
      </c>
      <c r="N533" s="240" t="s">
        <v>41</v>
      </c>
      <c r="O533" s="92"/>
      <c r="P533" s="241">
        <f>O533*H533</f>
        <v>0</v>
      </c>
      <c r="Q533" s="241">
        <v>0</v>
      </c>
      <c r="R533" s="241">
        <f>Q533*H533</f>
        <v>0</v>
      </c>
      <c r="S533" s="241">
        <v>0</v>
      </c>
      <c r="T533" s="242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43" t="s">
        <v>189</v>
      </c>
      <c r="AT533" s="243" t="s">
        <v>139</v>
      </c>
      <c r="AU533" s="243" t="s">
        <v>145</v>
      </c>
      <c r="AY533" s="17" t="s">
        <v>136</v>
      </c>
      <c r="BE533" s="244">
        <f>IF(N533="základní",J533,0)</f>
        <v>0</v>
      </c>
      <c r="BF533" s="244">
        <f>IF(N533="snížená",J533,0)</f>
        <v>0</v>
      </c>
      <c r="BG533" s="244">
        <f>IF(N533="zákl. přenesená",J533,0)</f>
        <v>0</v>
      </c>
      <c r="BH533" s="244">
        <f>IF(N533="sníž. přenesená",J533,0)</f>
        <v>0</v>
      </c>
      <c r="BI533" s="244">
        <f>IF(N533="nulová",J533,0)</f>
        <v>0</v>
      </c>
      <c r="BJ533" s="17" t="s">
        <v>146</v>
      </c>
      <c r="BK533" s="244">
        <f>ROUND(I533*H533,2)</f>
        <v>0</v>
      </c>
      <c r="BL533" s="17" t="s">
        <v>189</v>
      </c>
      <c r="BM533" s="243" t="s">
        <v>1093</v>
      </c>
    </row>
    <row r="534" s="15" customFormat="1">
      <c r="A534" s="15"/>
      <c r="B534" s="268"/>
      <c r="C534" s="269"/>
      <c r="D534" s="247" t="s">
        <v>156</v>
      </c>
      <c r="E534" s="270" t="s">
        <v>1</v>
      </c>
      <c r="F534" s="271" t="s">
        <v>1094</v>
      </c>
      <c r="G534" s="269"/>
      <c r="H534" s="270" t="s">
        <v>1</v>
      </c>
      <c r="I534" s="272"/>
      <c r="J534" s="269"/>
      <c r="K534" s="269"/>
      <c r="L534" s="273"/>
      <c r="M534" s="274"/>
      <c r="N534" s="275"/>
      <c r="O534" s="275"/>
      <c r="P534" s="275"/>
      <c r="Q534" s="275"/>
      <c r="R534" s="275"/>
      <c r="S534" s="275"/>
      <c r="T534" s="27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7" t="s">
        <v>156</v>
      </c>
      <c r="AU534" s="277" t="s">
        <v>145</v>
      </c>
      <c r="AV534" s="15" t="s">
        <v>79</v>
      </c>
      <c r="AW534" s="15" t="s">
        <v>30</v>
      </c>
      <c r="AX534" s="15" t="s">
        <v>73</v>
      </c>
      <c r="AY534" s="277" t="s">
        <v>136</v>
      </c>
    </row>
    <row r="535" s="13" customFormat="1">
      <c r="A535" s="13"/>
      <c r="B535" s="245"/>
      <c r="C535" s="246"/>
      <c r="D535" s="247" t="s">
        <v>156</v>
      </c>
      <c r="E535" s="248" t="s">
        <v>1</v>
      </c>
      <c r="F535" s="249" t="s">
        <v>1095</v>
      </c>
      <c r="G535" s="246"/>
      <c r="H535" s="250">
        <v>10</v>
      </c>
      <c r="I535" s="251"/>
      <c r="J535" s="246"/>
      <c r="K535" s="246"/>
      <c r="L535" s="252"/>
      <c r="M535" s="253"/>
      <c r="N535" s="254"/>
      <c r="O535" s="254"/>
      <c r="P535" s="254"/>
      <c r="Q535" s="254"/>
      <c r="R535" s="254"/>
      <c r="S535" s="254"/>
      <c r="T535" s="25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6" t="s">
        <v>156</v>
      </c>
      <c r="AU535" s="256" t="s">
        <v>145</v>
      </c>
      <c r="AV535" s="13" t="s">
        <v>145</v>
      </c>
      <c r="AW535" s="13" t="s">
        <v>30</v>
      </c>
      <c r="AX535" s="13" t="s">
        <v>73</v>
      </c>
      <c r="AY535" s="256" t="s">
        <v>136</v>
      </c>
    </row>
    <row r="536" s="14" customFormat="1">
      <c r="A536" s="14"/>
      <c r="B536" s="257"/>
      <c r="C536" s="258"/>
      <c r="D536" s="247" t="s">
        <v>156</v>
      </c>
      <c r="E536" s="259" t="s">
        <v>1</v>
      </c>
      <c r="F536" s="260" t="s">
        <v>159</v>
      </c>
      <c r="G536" s="258"/>
      <c r="H536" s="261">
        <v>10</v>
      </c>
      <c r="I536" s="262"/>
      <c r="J536" s="258"/>
      <c r="K536" s="258"/>
      <c r="L536" s="263"/>
      <c r="M536" s="264"/>
      <c r="N536" s="265"/>
      <c r="O536" s="265"/>
      <c r="P536" s="265"/>
      <c r="Q536" s="265"/>
      <c r="R536" s="265"/>
      <c r="S536" s="265"/>
      <c r="T536" s="26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7" t="s">
        <v>156</v>
      </c>
      <c r="AU536" s="267" t="s">
        <v>145</v>
      </c>
      <c r="AV536" s="14" t="s">
        <v>144</v>
      </c>
      <c r="AW536" s="14" t="s">
        <v>30</v>
      </c>
      <c r="AX536" s="14" t="s">
        <v>79</v>
      </c>
      <c r="AY536" s="267" t="s">
        <v>136</v>
      </c>
    </row>
    <row r="537" s="2" customFormat="1" ht="21.75" customHeight="1">
      <c r="A537" s="38"/>
      <c r="B537" s="39"/>
      <c r="C537" s="278" t="s">
        <v>638</v>
      </c>
      <c r="D537" s="278" t="s">
        <v>212</v>
      </c>
      <c r="E537" s="279" t="s">
        <v>1096</v>
      </c>
      <c r="F537" s="280" t="s">
        <v>1097</v>
      </c>
      <c r="G537" s="281" t="s">
        <v>142</v>
      </c>
      <c r="H537" s="282">
        <v>1</v>
      </c>
      <c r="I537" s="283"/>
      <c r="J537" s="284">
        <f>ROUND(I537*H537,2)</f>
        <v>0</v>
      </c>
      <c r="K537" s="280" t="s">
        <v>665</v>
      </c>
      <c r="L537" s="285"/>
      <c r="M537" s="286" t="s">
        <v>1</v>
      </c>
      <c r="N537" s="287" t="s">
        <v>41</v>
      </c>
      <c r="O537" s="92"/>
      <c r="P537" s="241">
        <f>O537*H537</f>
        <v>0</v>
      </c>
      <c r="Q537" s="241">
        <v>0</v>
      </c>
      <c r="R537" s="241">
        <f>Q537*H537</f>
        <v>0</v>
      </c>
      <c r="S537" s="241">
        <v>0</v>
      </c>
      <c r="T537" s="242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43" t="s">
        <v>225</v>
      </c>
      <c r="AT537" s="243" t="s">
        <v>212</v>
      </c>
      <c r="AU537" s="243" t="s">
        <v>145</v>
      </c>
      <c r="AY537" s="17" t="s">
        <v>136</v>
      </c>
      <c r="BE537" s="244">
        <f>IF(N537="základní",J537,0)</f>
        <v>0</v>
      </c>
      <c r="BF537" s="244">
        <f>IF(N537="snížená",J537,0)</f>
        <v>0</v>
      </c>
      <c r="BG537" s="244">
        <f>IF(N537="zákl. přenesená",J537,0)</f>
        <v>0</v>
      </c>
      <c r="BH537" s="244">
        <f>IF(N537="sníž. přenesená",J537,0)</f>
        <v>0</v>
      </c>
      <c r="BI537" s="244">
        <f>IF(N537="nulová",J537,0)</f>
        <v>0</v>
      </c>
      <c r="BJ537" s="17" t="s">
        <v>146</v>
      </c>
      <c r="BK537" s="244">
        <f>ROUND(I537*H537,2)</f>
        <v>0</v>
      </c>
      <c r="BL537" s="17" t="s">
        <v>189</v>
      </c>
      <c r="BM537" s="243" t="s">
        <v>1098</v>
      </c>
    </row>
    <row r="538" s="12" customFormat="1" ht="22.8" customHeight="1">
      <c r="A538" s="12"/>
      <c r="B538" s="216"/>
      <c r="C538" s="217"/>
      <c r="D538" s="218" t="s">
        <v>72</v>
      </c>
      <c r="E538" s="230" t="s">
        <v>1099</v>
      </c>
      <c r="F538" s="230" t="s">
        <v>1100</v>
      </c>
      <c r="G538" s="217"/>
      <c r="H538" s="217"/>
      <c r="I538" s="220"/>
      <c r="J538" s="231">
        <f>BK538</f>
        <v>0</v>
      </c>
      <c r="K538" s="217"/>
      <c r="L538" s="222"/>
      <c r="M538" s="223"/>
      <c r="N538" s="224"/>
      <c r="O538" s="224"/>
      <c r="P538" s="225">
        <f>SUM(P539:P554)</f>
        <v>0</v>
      </c>
      <c r="Q538" s="224"/>
      <c r="R538" s="225">
        <f>SUM(R539:R554)</f>
        <v>0.66039600000000009</v>
      </c>
      <c r="S538" s="224"/>
      <c r="T538" s="226">
        <f>SUM(T539:T554)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7" t="s">
        <v>145</v>
      </c>
      <c r="AT538" s="228" t="s">
        <v>72</v>
      </c>
      <c r="AU538" s="228" t="s">
        <v>79</v>
      </c>
      <c r="AY538" s="227" t="s">
        <v>136</v>
      </c>
      <c r="BK538" s="229">
        <f>SUM(BK539:BK554)</f>
        <v>0</v>
      </c>
    </row>
    <row r="539" s="2" customFormat="1" ht="16.5" customHeight="1">
      <c r="A539" s="38"/>
      <c r="B539" s="39"/>
      <c r="C539" s="232" t="s">
        <v>1101</v>
      </c>
      <c r="D539" s="232" t="s">
        <v>139</v>
      </c>
      <c r="E539" s="233" t="s">
        <v>1102</v>
      </c>
      <c r="F539" s="234" t="s">
        <v>1103</v>
      </c>
      <c r="G539" s="235" t="s">
        <v>154</v>
      </c>
      <c r="H539" s="236">
        <v>16.050000000000001</v>
      </c>
      <c r="I539" s="237"/>
      <c r="J539" s="238">
        <f>ROUND(I539*H539,2)</f>
        <v>0</v>
      </c>
      <c r="K539" s="234" t="s">
        <v>143</v>
      </c>
      <c r="L539" s="44"/>
      <c r="M539" s="239" t="s">
        <v>1</v>
      </c>
      <c r="N539" s="240" t="s">
        <v>41</v>
      </c>
      <c r="O539" s="92"/>
      <c r="P539" s="241">
        <f>O539*H539</f>
        <v>0</v>
      </c>
      <c r="Q539" s="241">
        <v>0</v>
      </c>
      <c r="R539" s="241">
        <f>Q539*H539</f>
        <v>0</v>
      </c>
      <c r="S539" s="241">
        <v>0</v>
      </c>
      <c r="T539" s="242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43" t="s">
        <v>189</v>
      </c>
      <c r="AT539" s="243" t="s">
        <v>139</v>
      </c>
      <c r="AU539" s="243" t="s">
        <v>145</v>
      </c>
      <c r="AY539" s="17" t="s">
        <v>136</v>
      </c>
      <c r="BE539" s="244">
        <f>IF(N539="základní",J539,0)</f>
        <v>0</v>
      </c>
      <c r="BF539" s="244">
        <f>IF(N539="snížená",J539,0)</f>
        <v>0</v>
      </c>
      <c r="BG539" s="244">
        <f>IF(N539="zákl. přenesená",J539,0)</f>
        <v>0</v>
      </c>
      <c r="BH539" s="244">
        <f>IF(N539="sníž. přenesená",J539,0)</f>
        <v>0</v>
      </c>
      <c r="BI539" s="244">
        <f>IF(N539="nulová",J539,0)</f>
        <v>0</v>
      </c>
      <c r="BJ539" s="17" t="s">
        <v>146</v>
      </c>
      <c r="BK539" s="244">
        <f>ROUND(I539*H539,2)</f>
        <v>0</v>
      </c>
      <c r="BL539" s="17" t="s">
        <v>189</v>
      </c>
      <c r="BM539" s="243" t="s">
        <v>1104</v>
      </c>
    </row>
    <row r="540" s="2" customFormat="1" ht="16.5" customHeight="1">
      <c r="A540" s="38"/>
      <c r="B540" s="39"/>
      <c r="C540" s="232" t="s">
        <v>642</v>
      </c>
      <c r="D540" s="232" t="s">
        <v>139</v>
      </c>
      <c r="E540" s="233" t="s">
        <v>1105</v>
      </c>
      <c r="F540" s="234" t="s">
        <v>1106</v>
      </c>
      <c r="G540" s="235" t="s">
        <v>154</v>
      </c>
      <c r="H540" s="236">
        <v>16.050000000000001</v>
      </c>
      <c r="I540" s="237"/>
      <c r="J540" s="238">
        <f>ROUND(I540*H540,2)</f>
        <v>0</v>
      </c>
      <c r="K540" s="234" t="s">
        <v>143</v>
      </c>
      <c r="L540" s="44"/>
      <c r="M540" s="239" t="s">
        <v>1</v>
      </c>
      <c r="N540" s="240" t="s">
        <v>41</v>
      </c>
      <c r="O540" s="92"/>
      <c r="P540" s="241">
        <f>O540*H540</f>
        <v>0</v>
      </c>
      <c r="Q540" s="241">
        <v>0.00029999999999999997</v>
      </c>
      <c r="R540" s="241">
        <f>Q540*H540</f>
        <v>0.0048149999999999998</v>
      </c>
      <c r="S540" s="241">
        <v>0</v>
      </c>
      <c r="T540" s="242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43" t="s">
        <v>189</v>
      </c>
      <c r="AT540" s="243" t="s">
        <v>139</v>
      </c>
      <c r="AU540" s="243" t="s">
        <v>145</v>
      </c>
      <c r="AY540" s="17" t="s">
        <v>136</v>
      </c>
      <c r="BE540" s="244">
        <f>IF(N540="základní",J540,0)</f>
        <v>0</v>
      </c>
      <c r="BF540" s="244">
        <f>IF(N540="snížená",J540,0)</f>
        <v>0</v>
      </c>
      <c r="BG540" s="244">
        <f>IF(N540="zákl. přenesená",J540,0)</f>
        <v>0</v>
      </c>
      <c r="BH540" s="244">
        <f>IF(N540="sníž. přenesená",J540,0)</f>
        <v>0</v>
      </c>
      <c r="BI540" s="244">
        <f>IF(N540="nulová",J540,0)</f>
        <v>0</v>
      </c>
      <c r="BJ540" s="17" t="s">
        <v>146</v>
      </c>
      <c r="BK540" s="244">
        <f>ROUND(I540*H540,2)</f>
        <v>0</v>
      </c>
      <c r="BL540" s="17" t="s">
        <v>189</v>
      </c>
      <c r="BM540" s="243" t="s">
        <v>1107</v>
      </c>
    </row>
    <row r="541" s="15" customFormat="1">
      <c r="A541" s="15"/>
      <c r="B541" s="268"/>
      <c r="C541" s="269"/>
      <c r="D541" s="247" t="s">
        <v>156</v>
      </c>
      <c r="E541" s="270" t="s">
        <v>1</v>
      </c>
      <c r="F541" s="271" t="s">
        <v>176</v>
      </c>
      <c r="G541" s="269"/>
      <c r="H541" s="270" t="s">
        <v>1</v>
      </c>
      <c r="I541" s="272"/>
      <c r="J541" s="269"/>
      <c r="K541" s="269"/>
      <c r="L541" s="273"/>
      <c r="M541" s="274"/>
      <c r="N541" s="275"/>
      <c r="O541" s="275"/>
      <c r="P541" s="275"/>
      <c r="Q541" s="275"/>
      <c r="R541" s="275"/>
      <c r="S541" s="275"/>
      <c r="T541" s="27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7" t="s">
        <v>156</v>
      </c>
      <c r="AU541" s="277" t="s">
        <v>145</v>
      </c>
      <c r="AV541" s="15" t="s">
        <v>79</v>
      </c>
      <c r="AW541" s="15" t="s">
        <v>30</v>
      </c>
      <c r="AX541" s="15" t="s">
        <v>73</v>
      </c>
      <c r="AY541" s="277" t="s">
        <v>136</v>
      </c>
    </row>
    <row r="542" s="13" customFormat="1">
      <c r="A542" s="13"/>
      <c r="B542" s="245"/>
      <c r="C542" s="246"/>
      <c r="D542" s="247" t="s">
        <v>156</v>
      </c>
      <c r="E542" s="248" t="s">
        <v>1</v>
      </c>
      <c r="F542" s="249" t="s">
        <v>1108</v>
      </c>
      <c r="G542" s="246"/>
      <c r="H542" s="250">
        <v>4.5999999999999996</v>
      </c>
      <c r="I542" s="251"/>
      <c r="J542" s="246"/>
      <c r="K542" s="246"/>
      <c r="L542" s="252"/>
      <c r="M542" s="253"/>
      <c r="N542" s="254"/>
      <c r="O542" s="254"/>
      <c r="P542" s="254"/>
      <c r="Q542" s="254"/>
      <c r="R542" s="254"/>
      <c r="S542" s="254"/>
      <c r="T542" s="25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6" t="s">
        <v>156</v>
      </c>
      <c r="AU542" s="256" t="s">
        <v>145</v>
      </c>
      <c r="AV542" s="13" t="s">
        <v>145</v>
      </c>
      <c r="AW542" s="13" t="s">
        <v>30</v>
      </c>
      <c r="AX542" s="13" t="s">
        <v>73</v>
      </c>
      <c r="AY542" s="256" t="s">
        <v>136</v>
      </c>
    </row>
    <row r="543" s="15" customFormat="1">
      <c r="A543" s="15"/>
      <c r="B543" s="268"/>
      <c r="C543" s="269"/>
      <c r="D543" s="247" t="s">
        <v>156</v>
      </c>
      <c r="E543" s="270" t="s">
        <v>1</v>
      </c>
      <c r="F543" s="271" t="s">
        <v>1109</v>
      </c>
      <c r="G543" s="269"/>
      <c r="H543" s="270" t="s">
        <v>1</v>
      </c>
      <c r="I543" s="272"/>
      <c r="J543" s="269"/>
      <c r="K543" s="269"/>
      <c r="L543" s="273"/>
      <c r="M543" s="274"/>
      <c r="N543" s="275"/>
      <c r="O543" s="275"/>
      <c r="P543" s="275"/>
      <c r="Q543" s="275"/>
      <c r="R543" s="275"/>
      <c r="S543" s="275"/>
      <c r="T543" s="276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7" t="s">
        <v>156</v>
      </c>
      <c r="AU543" s="277" t="s">
        <v>145</v>
      </c>
      <c r="AV543" s="15" t="s">
        <v>79</v>
      </c>
      <c r="AW543" s="15" t="s">
        <v>30</v>
      </c>
      <c r="AX543" s="15" t="s">
        <v>73</v>
      </c>
      <c r="AY543" s="277" t="s">
        <v>136</v>
      </c>
    </row>
    <row r="544" s="13" customFormat="1">
      <c r="A544" s="13"/>
      <c r="B544" s="245"/>
      <c r="C544" s="246"/>
      <c r="D544" s="247" t="s">
        <v>156</v>
      </c>
      <c r="E544" s="248" t="s">
        <v>1</v>
      </c>
      <c r="F544" s="249" t="s">
        <v>929</v>
      </c>
      <c r="G544" s="246"/>
      <c r="H544" s="250">
        <v>1.8</v>
      </c>
      <c r="I544" s="251"/>
      <c r="J544" s="246"/>
      <c r="K544" s="246"/>
      <c r="L544" s="252"/>
      <c r="M544" s="253"/>
      <c r="N544" s="254"/>
      <c r="O544" s="254"/>
      <c r="P544" s="254"/>
      <c r="Q544" s="254"/>
      <c r="R544" s="254"/>
      <c r="S544" s="254"/>
      <c r="T544" s="25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6" t="s">
        <v>156</v>
      </c>
      <c r="AU544" s="256" t="s">
        <v>145</v>
      </c>
      <c r="AV544" s="13" t="s">
        <v>145</v>
      </c>
      <c r="AW544" s="13" t="s">
        <v>30</v>
      </c>
      <c r="AX544" s="13" t="s">
        <v>73</v>
      </c>
      <c r="AY544" s="256" t="s">
        <v>136</v>
      </c>
    </row>
    <row r="545" s="15" customFormat="1">
      <c r="A545" s="15"/>
      <c r="B545" s="268"/>
      <c r="C545" s="269"/>
      <c r="D545" s="247" t="s">
        <v>156</v>
      </c>
      <c r="E545" s="270" t="s">
        <v>1</v>
      </c>
      <c r="F545" s="271" t="s">
        <v>174</v>
      </c>
      <c r="G545" s="269"/>
      <c r="H545" s="270" t="s">
        <v>1</v>
      </c>
      <c r="I545" s="272"/>
      <c r="J545" s="269"/>
      <c r="K545" s="269"/>
      <c r="L545" s="273"/>
      <c r="M545" s="274"/>
      <c r="N545" s="275"/>
      <c r="O545" s="275"/>
      <c r="P545" s="275"/>
      <c r="Q545" s="275"/>
      <c r="R545" s="275"/>
      <c r="S545" s="275"/>
      <c r="T545" s="27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7" t="s">
        <v>156</v>
      </c>
      <c r="AU545" s="277" t="s">
        <v>145</v>
      </c>
      <c r="AV545" s="15" t="s">
        <v>79</v>
      </c>
      <c r="AW545" s="15" t="s">
        <v>30</v>
      </c>
      <c r="AX545" s="15" t="s">
        <v>73</v>
      </c>
      <c r="AY545" s="277" t="s">
        <v>136</v>
      </c>
    </row>
    <row r="546" s="13" customFormat="1">
      <c r="A546" s="13"/>
      <c r="B546" s="245"/>
      <c r="C546" s="246"/>
      <c r="D546" s="247" t="s">
        <v>156</v>
      </c>
      <c r="E546" s="248" t="s">
        <v>1</v>
      </c>
      <c r="F546" s="249" t="s">
        <v>1110</v>
      </c>
      <c r="G546" s="246"/>
      <c r="H546" s="250">
        <v>8.5999999999999996</v>
      </c>
      <c r="I546" s="251"/>
      <c r="J546" s="246"/>
      <c r="K546" s="246"/>
      <c r="L546" s="252"/>
      <c r="M546" s="253"/>
      <c r="N546" s="254"/>
      <c r="O546" s="254"/>
      <c r="P546" s="254"/>
      <c r="Q546" s="254"/>
      <c r="R546" s="254"/>
      <c r="S546" s="254"/>
      <c r="T546" s="25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6" t="s">
        <v>156</v>
      </c>
      <c r="AU546" s="256" t="s">
        <v>145</v>
      </c>
      <c r="AV546" s="13" t="s">
        <v>145</v>
      </c>
      <c r="AW546" s="13" t="s">
        <v>30</v>
      </c>
      <c r="AX546" s="13" t="s">
        <v>73</v>
      </c>
      <c r="AY546" s="256" t="s">
        <v>136</v>
      </c>
    </row>
    <row r="547" s="15" customFormat="1">
      <c r="A547" s="15"/>
      <c r="B547" s="268"/>
      <c r="C547" s="269"/>
      <c r="D547" s="247" t="s">
        <v>156</v>
      </c>
      <c r="E547" s="270" t="s">
        <v>1</v>
      </c>
      <c r="F547" s="271" t="s">
        <v>172</v>
      </c>
      <c r="G547" s="269"/>
      <c r="H547" s="270" t="s">
        <v>1</v>
      </c>
      <c r="I547" s="272"/>
      <c r="J547" s="269"/>
      <c r="K547" s="269"/>
      <c r="L547" s="273"/>
      <c r="M547" s="274"/>
      <c r="N547" s="275"/>
      <c r="O547" s="275"/>
      <c r="P547" s="275"/>
      <c r="Q547" s="275"/>
      <c r="R547" s="275"/>
      <c r="S547" s="275"/>
      <c r="T547" s="276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7" t="s">
        <v>156</v>
      </c>
      <c r="AU547" s="277" t="s">
        <v>145</v>
      </c>
      <c r="AV547" s="15" t="s">
        <v>79</v>
      </c>
      <c r="AW547" s="15" t="s">
        <v>30</v>
      </c>
      <c r="AX547" s="15" t="s">
        <v>73</v>
      </c>
      <c r="AY547" s="277" t="s">
        <v>136</v>
      </c>
    </row>
    <row r="548" s="13" customFormat="1">
      <c r="A548" s="13"/>
      <c r="B548" s="245"/>
      <c r="C548" s="246"/>
      <c r="D548" s="247" t="s">
        <v>156</v>
      </c>
      <c r="E548" s="248" t="s">
        <v>1</v>
      </c>
      <c r="F548" s="249" t="s">
        <v>1111</v>
      </c>
      <c r="G548" s="246"/>
      <c r="H548" s="250">
        <v>1.05</v>
      </c>
      <c r="I548" s="251"/>
      <c r="J548" s="246"/>
      <c r="K548" s="246"/>
      <c r="L548" s="252"/>
      <c r="M548" s="253"/>
      <c r="N548" s="254"/>
      <c r="O548" s="254"/>
      <c r="P548" s="254"/>
      <c r="Q548" s="254"/>
      <c r="R548" s="254"/>
      <c r="S548" s="254"/>
      <c r="T548" s="25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6" t="s">
        <v>156</v>
      </c>
      <c r="AU548" s="256" t="s">
        <v>145</v>
      </c>
      <c r="AV548" s="13" t="s">
        <v>145</v>
      </c>
      <c r="AW548" s="13" t="s">
        <v>30</v>
      </c>
      <c r="AX548" s="13" t="s">
        <v>73</v>
      </c>
      <c r="AY548" s="256" t="s">
        <v>136</v>
      </c>
    </row>
    <row r="549" s="14" customFormat="1">
      <c r="A549" s="14"/>
      <c r="B549" s="257"/>
      <c r="C549" s="258"/>
      <c r="D549" s="247" t="s">
        <v>156</v>
      </c>
      <c r="E549" s="259" t="s">
        <v>1</v>
      </c>
      <c r="F549" s="260" t="s">
        <v>159</v>
      </c>
      <c r="G549" s="258"/>
      <c r="H549" s="261">
        <v>16.050000000000001</v>
      </c>
      <c r="I549" s="262"/>
      <c r="J549" s="258"/>
      <c r="K549" s="258"/>
      <c r="L549" s="263"/>
      <c r="M549" s="264"/>
      <c r="N549" s="265"/>
      <c r="O549" s="265"/>
      <c r="P549" s="265"/>
      <c r="Q549" s="265"/>
      <c r="R549" s="265"/>
      <c r="S549" s="265"/>
      <c r="T549" s="26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7" t="s">
        <v>156</v>
      </c>
      <c r="AU549" s="267" t="s">
        <v>145</v>
      </c>
      <c r="AV549" s="14" t="s">
        <v>144</v>
      </c>
      <c r="AW549" s="14" t="s">
        <v>30</v>
      </c>
      <c r="AX549" s="14" t="s">
        <v>79</v>
      </c>
      <c r="AY549" s="267" t="s">
        <v>136</v>
      </c>
    </row>
    <row r="550" s="2" customFormat="1" ht="21.75" customHeight="1">
      <c r="A550" s="38"/>
      <c r="B550" s="39"/>
      <c r="C550" s="232" t="s">
        <v>1112</v>
      </c>
      <c r="D550" s="232" t="s">
        <v>139</v>
      </c>
      <c r="E550" s="233" t="s">
        <v>1113</v>
      </c>
      <c r="F550" s="234" t="s">
        <v>1114</v>
      </c>
      <c r="G550" s="235" t="s">
        <v>154</v>
      </c>
      <c r="H550" s="236">
        <v>16.050000000000001</v>
      </c>
      <c r="I550" s="237"/>
      <c r="J550" s="238">
        <f>ROUND(I550*H550,2)</f>
        <v>0</v>
      </c>
      <c r="K550" s="234" t="s">
        <v>143</v>
      </c>
      <c r="L550" s="44"/>
      <c r="M550" s="239" t="s">
        <v>1</v>
      </c>
      <c r="N550" s="240" t="s">
        <v>41</v>
      </c>
      <c r="O550" s="92"/>
      <c r="P550" s="241">
        <f>O550*H550</f>
        <v>0</v>
      </c>
      <c r="Q550" s="241">
        <v>0.014999999999999999</v>
      </c>
      <c r="R550" s="241">
        <f>Q550*H550</f>
        <v>0.24074999999999999</v>
      </c>
      <c r="S550" s="241">
        <v>0</v>
      </c>
      <c r="T550" s="242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43" t="s">
        <v>189</v>
      </c>
      <c r="AT550" s="243" t="s">
        <v>139</v>
      </c>
      <c r="AU550" s="243" t="s">
        <v>145</v>
      </c>
      <c r="AY550" s="17" t="s">
        <v>136</v>
      </c>
      <c r="BE550" s="244">
        <f>IF(N550="základní",J550,0)</f>
        <v>0</v>
      </c>
      <c r="BF550" s="244">
        <f>IF(N550="snížená",J550,0)</f>
        <v>0</v>
      </c>
      <c r="BG550" s="244">
        <f>IF(N550="zákl. přenesená",J550,0)</f>
        <v>0</v>
      </c>
      <c r="BH550" s="244">
        <f>IF(N550="sníž. přenesená",J550,0)</f>
        <v>0</v>
      </c>
      <c r="BI550" s="244">
        <f>IF(N550="nulová",J550,0)</f>
        <v>0</v>
      </c>
      <c r="BJ550" s="17" t="s">
        <v>146</v>
      </c>
      <c r="BK550" s="244">
        <f>ROUND(I550*H550,2)</f>
        <v>0</v>
      </c>
      <c r="BL550" s="17" t="s">
        <v>189</v>
      </c>
      <c r="BM550" s="243" t="s">
        <v>1115</v>
      </c>
    </row>
    <row r="551" s="2" customFormat="1" ht="21.75" customHeight="1">
      <c r="A551" s="38"/>
      <c r="B551" s="39"/>
      <c r="C551" s="232" t="s">
        <v>645</v>
      </c>
      <c r="D551" s="232" t="s">
        <v>139</v>
      </c>
      <c r="E551" s="233" t="s">
        <v>1116</v>
      </c>
      <c r="F551" s="234" t="s">
        <v>1117</v>
      </c>
      <c r="G551" s="235" t="s">
        <v>154</v>
      </c>
      <c r="H551" s="236">
        <v>16.050000000000001</v>
      </c>
      <c r="I551" s="237"/>
      <c r="J551" s="238">
        <f>ROUND(I551*H551,2)</f>
        <v>0</v>
      </c>
      <c r="K551" s="234" t="s">
        <v>143</v>
      </c>
      <c r="L551" s="44"/>
      <c r="M551" s="239" t="s">
        <v>1</v>
      </c>
      <c r="N551" s="240" t="s">
        <v>41</v>
      </c>
      <c r="O551" s="92"/>
      <c r="P551" s="241">
        <f>O551*H551</f>
        <v>0</v>
      </c>
      <c r="Q551" s="241">
        <v>0.0063499999999999997</v>
      </c>
      <c r="R551" s="241">
        <f>Q551*H551</f>
        <v>0.10191749999999999</v>
      </c>
      <c r="S551" s="241">
        <v>0</v>
      </c>
      <c r="T551" s="242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43" t="s">
        <v>189</v>
      </c>
      <c r="AT551" s="243" t="s">
        <v>139</v>
      </c>
      <c r="AU551" s="243" t="s">
        <v>145</v>
      </c>
      <c r="AY551" s="17" t="s">
        <v>136</v>
      </c>
      <c r="BE551" s="244">
        <f>IF(N551="základní",J551,0)</f>
        <v>0</v>
      </c>
      <c r="BF551" s="244">
        <f>IF(N551="snížená",J551,0)</f>
        <v>0</v>
      </c>
      <c r="BG551" s="244">
        <f>IF(N551="zákl. přenesená",J551,0)</f>
        <v>0</v>
      </c>
      <c r="BH551" s="244">
        <f>IF(N551="sníž. přenesená",J551,0)</f>
        <v>0</v>
      </c>
      <c r="BI551" s="244">
        <f>IF(N551="nulová",J551,0)</f>
        <v>0</v>
      </c>
      <c r="BJ551" s="17" t="s">
        <v>146</v>
      </c>
      <c r="BK551" s="244">
        <f>ROUND(I551*H551,2)</f>
        <v>0</v>
      </c>
      <c r="BL551" s="17" t="s">
        <v>189</v>
      </c>
      <c r="BM551" s="243" t="s">
        <v>1118</v>
      </c>
    </row>
    <row r="552" s="2" customFormat="1" ht="21.75" customHeight="1">
      <c r="A552" s="38"/>
      <c r="B552" s="39"/>
      <c r="C552" s="278" t="s">
        <v>1119</v>
      </c>
      <c r="D552" s="278" t="s">
        <v>212</v>
      </c>
      <c r="E552" s="279" t="s">
        <v>1120</v>
      </c>
      <c r="F552" s="280" t="s">
        <v>1121</v>
      </c>
      <c r="G552" s="281" t="s">
        <v>154</v>
      </c>
      <c r="H552" s="282">
        <v>17.655000000000001</v>
      </c>
      <c r="I552" s="283"/>
      <c r="J552" s="284">
        <f>ROUND(I552*H552,2)</f>
        <v>0</v>
      </c>
      <c r="K552" s="280" t="s">
        <v>143</v>
      </c>
      <c r="L552" s="285"/>
      <c r="M552" s="286" t="s">
        <v>1</v>
      </c>
      <c r="N552" s="287" t="s">
        <v>41</v>
      </c>
      <c r="O552" s="92"/>
      <c r="P552" s="241">
        <f>O552*H552</f>
        <v>0</v>
      </c>
      <c r="Q552" s="241">
        <v>0.0177</v>
      </c>
      <c r="R552" s="241">
        <f>Q552*H552</f>
        <v>0.31249350000000004</v>
      </c>
      <c r="S552" s="241">
        <v>0</v>
      </c>
      <c r="T552" s="242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43" t="s">
        <v>225</v>
      </c>
      <c r="AT552" s="243" t="s">
        <v>212</v>
      </c>
      <c r="AU552" s="243" t="s">
        <v>145</v>
      </c>
      <c r="AY552" s="17" t="s">
        <v>136</v>
      </c>
      <c r="BE552" s="244">
        <f>IF(N552="základní",J552,0)</f>
        <v>0</v>
      </c>
      <c r="BF552" s="244">
        <f>IF(N552="snížená",J552,0)</f>
        <v>0</v>
      </c>
      <c r="BG552" s="244">
        <f>IF(N552="zákl. přenesená",J552,0)</f>
        <v>0</v>
      </c>
      <c r="BH552" s="244">
        <f>IF(N552="sníž. přenesená",J552,0)</f>
        <v>0</v>
      </c>
      <c r="BI552" s="244">
        <f>IF(N552="nulová",J552,0)</f>
        <v>0</v>
      </c>
      <c r="BJ552" s="17" t="s">
        <v>146</v>
      </c>
      <c r="BK552" s="244">
        <f>ROUND(I552*H552,2)</f>
        <v>0</v>
      </c>
      <c r="BL552" s="17" t="s">
        <v>189</v>
      </c>
      <c r="BM552" s="243" t="s">
        <v>1122</v>
      </c>
    </row>
    <row r="553" s="2" customFormat="1" ht="16.5" customHeight="1">
      <c r="A553" s="38"/>
      <c r="B553" s="39"/>
      <c r="C553" s="232" t="s">
        <v>649</v>
      </c>
      <c r="D553" s="232" t="s">
        <v>139</v>
      </c>
      <c r="E553" s="233" t="s">
        <v>1123</v>
      </c>
      <c r="F553" s="234" t="s">
        <v>1124</v>
      </c>
      <c r="G553" s="235" t="s">
        <v>201</v>
      </c>
      <c r="H553" s="236">
        <v>14</v>
      </c>
      <c r="I553" s="237"/>
      <c r="J553" s="238">
        <f>ROUND(I553*H553,2)</f>
        <v>0</v>
      </c>
      <c r="K553" s="234" t="s">
        <v>143</v>
      </c>
      <c r="L553" s="44"/>
      <c r="M553" s="239" t="s">
        <v>1</v>
      </c>
      <c r="N553" s="240" t="s">
        <v>41</v>
      </c>
      <c r="O553" s="92"/>
      <c r="P553" s="241">
        <f>O553*H553</f>
        <v>0</v>
      </c>
      <c r="Q553" s="241">
        <v>3.0000000000000001E-05</v>
      </c>
      <c r="R553" s="241">
        <f>Q553*H553</f>
        <v>0.00042000000000000002</v>
      </c>
      <c r="S553" s="241">
        <v>0</v>
      </c>
      <c r="T553" s="242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43" t="s">
        <v>189</v>
      </c>
      <c r="AT553" s="243" t="s">
        <v>139</v>
      </c>
      <c r="AU553" s="243" t="s">
        <v>145</v>
      </c>
      <c r="AY553" s="17" t="s">
        <v>136</v>
      </c>
      <c r="BE553" s="244">
        <f>IF(N553="základní",J553,0)</f>
        <v>0</v>
      </c>
      <c r="BF553" s="244">
        <f>IF(N553="snížená",J553,0)</f>
        <v>0</v>
      </c>
      <c r="BG553" s="244">
        <f>IF(N553="zákl. přenesená",J553,0)</f>
        <v>0</v>
      </c>
      <c r="BH553" s="244">
        <f>IF(N553="sníž. přenesená",J553,0)</f>
        <v>0</v>
      </c>
      <c r="BI553" s="244">
        <f>IF(N553="nulová",J553,0)</f>
        <v>0</v>
      </c>
      <c r="BJ553" s="17" t="s">
        <v>146</v>
      </c>
      <c r="BK553" s="244">
        <f>ROUND(I553*H553,2)</f>
        <v>0</v>
      </c>
      <c r="BL553" s="17" t="s">
        <v>189</v>
      </c>
      <c r="BM553" s="243" t="s">
        <v>1125</v>
      </c>
    </row>
    <row r="554" s="2" customFormat="1" ht="21.75" customHeight="1">
      <c r="A554" s="38"/>
      <c r="B554" s="39"/>
      <c r="C554" s="232" t="s">
        <v>1126</v>
      </c>
      <c r="D554" s="232" t="s">
        <v>139</v>
      </c>
      <c r="E554" s="233" t="s">
        <v>1127</v>
      </c>
      <c r="F554" s="234" t="s">
        <v>1128</v>
      </c>
      <c r="G554" s="235" t="s">
        <v>300</v>
      </c>
      <c r="H554" s="236">
        <v>0.66000000000000003</v>
      </c>
      <c r="I554" s="237"/>
      <c r="J554" s="238">
        <f>ROUND(I554*H554,2)</f>
        <v>0</v>
      </c>
      <c r="K554" s="234" t="s">
        <v>143</v>
      </c>
      <c r="L554" s="44"/>
      <c r="M554" s="239" t="s">
        <v>1</v>
      </c>
      <c r="N554" s="240" t="s">
        <v>41</v>
      </c>
      <c r="O554" s="92"/>
      <c r="P554" s="241">
        <f>O554*H554</f>
        <v>0</v>
      </c>
      <c r="Q554" s="241">
        <v>0</v>
      </c>
      <c r="R554" s="241">
        <f>Q554*H554</f>
        <v>0</v>
      </c>
      <c r="S554" s="241">
        <v>0</v>
      </c>
      <c r="T554" s="242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43" t="s">
        <v>189</v>
      </c>
      <c r="AT554" s="243" t="s">
        <v>139</v>
      </c>
      <c r="AU554" s="243" t="s">
        <v>145</v>
      </c>
      <c r="AY554" s="17" t="s">
        <v>136</v>
      </c>
      <c r="BE554" s="244">
        <f>IF(N554="základní",J554,0)</f>
        <v>0</v>
      </c>
      <c r="BF554" s="244">
        <f>IF(N554="snížená",J554,0)</f>
        <v>0</v>
      </c>
      <c r="BG554" s="244">
        <f>IF(N554="zákl. přenesená",J554,0)</f>
        <v>0</v>
      </c>
      <c r="BH554" s="244">
        <f>IF(N554="sníž. přenesená",J554,0)</f>
        <v>0</v>
      </c>
      <c r="BI554" s="244">
        <f>IF(N554="nulová",J554,0)</f>
        <v>0</v>
      </c>
      <c r="BJ554" s="17" t="s">
        <v>146</v>
      </c>
      <c r="BK554" s="244">
        <f>ROUND(I554*H554,2)</f>
        <v>0</v>
      </c>
      <c r="BL554" s="17" t="s">
        <v>189</v>
      </c>
      <c r="BM554" s="243" t="s">
        <v>1129</v>
      </c>
    </row>
    <row r="555" s="12" customFormat="1" ht="22.8" customHeight="1">
      <c r="A555" s="12"/>
      <c r="B555" s="216"/>
      <c r="C555" s="217"/>
      <c r="D555" s="218" t="s">
        <v>72</v>
      </c>
      <c r="E555" s="230" t="s">
        <v>1130</v>
      </c>
      <c r="F555" s="230" t="s">
        <v>1131</v>
      </c>
      <c r="G555" s="217"/>
      <c r="H555" s="217"/>
      <c r="I555" s="220"/>
      <c r="J555" s="231">
        <f>BK555</f>
        <v>0</v>
      </c>
      <c r="K555" s="217"/>
      <c r="L555" s="222"/>
      <c r="M555" s="223"/>
      <c r="N555" s="224"/>
      <c r="O555" s="224"/>
      <c r="P555" s="225">
        <f>SUM(P556:P586)</f>
        <v>0</v>
      </c>
      <c r="Q555" s="224"/>
      <c r="R555" s="225">
        <f>SUM(R556:R586)</f>
        <v>0.84011639999999999</v>
      </c>
      <c r="S555" s="224"/>
      <c r="T555" s="226">
        <f>SUM(T556:T586)</f>
        <v>0.38760000000000006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27" t="s">
        <v>145</v>
      </c>
      <c r="AT555" s="228" t="s">
        <v>72</v>
      </c>
      <c r="AU555" s="228" t="s">
        <v>79</v>
      </c>
      <c r="AY555" s="227" t="s">
        <v>136</v>
      </c>
      <c r="BK555" s="229">
        <f>SUM(BK556:BK586)</f>
        <v>0</v>
      </c>
    </row>
    <row r="556" s="2" customFormat="1" ht="21.75" customHeight="1">
      <c r="A556" s="38"/>
      <c r="B556" s="39"/>
      <c r="C556" s="232" t="s">
        <v>652</v>
      </c>
      <c r="D556" s="232" t="s">
        <v>139</v>
      </c>
      <c r="E556" s="233" t="s">
        <v>1132</v>
      </c>
      <c r="F556" s="234" t="s">
        <v>1133</v>
      </c>
      <c r="G556" s="235" t="s">
        <v>154</v>
      </c>
      <c r="H556" s="236">
        <v>52.060000000000002</v>
      </c>
      <c r="I556" s="237"/>
      <c r="J556" s="238">
        <f>ROUND(I556*H556,2)</f>
        <v>0</v>
      </c>
      <c r="K556" s="234" t="s">
        <v>143</v>
      </c>
      <c r="L556" s="44"/>
      <c r="M556" s="239" t="s">
        <v>1</v>
      </c>
      <c r="N556" s="240" t="s">
        <v>41</v>
      </c>
      <c r="O556" s="92"/>
      <c r="P556" s="241">
        <f>O556*H556</f>
        <v>0</v>
      </c>
      <c r="Q556" s="241">
        <v>0</v>
      </c>
      <c r="R556" s="241">
        <f>Q556*H556</f>
        <v>0</v>
      </c>
      <c r="S556" s="241">
        <v>0</v>
      </c>
      <c r="T556" s="242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3" t="s">
        <v>189</v>
      </c>
      <c r="AT556" s="243" t="s">
        <v>139</v>
      </c>
      <c r="AU556" s="243" t="s">
        <v>145</v>
      </c>
      <c r="AY556" s="17" t="s">
        <v>136</v>
      </c>
      <c r="BE556" s="244">
        <f>IF(N556="základní",J556,0)</f>
        <v>0</v>
      </c>
      <c r="BF556" s="244">
        <f>IF(N556="snížená",J556,0)</f>
        <v>0</v>
      </c>
      <c r="BG556" s="244">
        <f>IF(N556="zákl. přenesená",J556,0)</f>
        <v>0</v>
      </c>
      <c r="BH556" s="244">
        <f>IF(N556="sníž. přenesená",J556,0)</f>
        <v>0</v>
      </c>
      <c r="BI556" s="244">
        <f>IF(N556="nulová",J556,0)</f>
        <v>0</v>
      </c>
      <c r="BJ556" s="17" t="s">
        <v>146</v>
      </c>
      <c r="BK556" s="244">
        <f>ROUND(I556*H556,2)</f>
        <v>0</v>
      </c>
      <c r="BL556" s="17" t="s">
        <v>189</v>
      </c>
      <c r="BM556" s="243" t="s">
        <v>1134</v>
      </c>
    </row>
    <row r="557" s="2" customFormat="1" ht="16.5" customHeight="1">
      <c r="A557" s="38"/>
      <c r="B557" s="39"/>
      <c r="C557" s="232" t="s">
        <v>1135</v>
      </c>
      <c r="D557" s="232" t="s">
        <v>139</v>
      </c>
      <c r="E557" s="233" t="s">
        <v>1136</v>
      </c>
      <c r="F557" s="234" t="s">
        <v>1137</v>
      </c>
      <c r="G557" s="235" t="s">
        <v>154</v>
      </c>
      <c r="H557" s="236">
        <v>52.060000000000002</v>
      </c>
      <c r="I557" s="237"/>
      <c r="J557" s="238">
        <f>ROUND(I557*H557,2)</f>
        <v>0</v>
      </c>
      <c r="K557" s="234" t="s">
        <v>143</v>
      </c>
      <c r="L557" s="44"/>
      <c r="M557" s="239" t="s">
        <v>1</v>
      </c>
      <c r="N557" s="240" t="s">
        <v>41</v>
      </c>
      <c r="O557" s="92"/>
      <c r="P557" s="241">
        <f>O557*H557</f>
        <v>0</v>
      </c>
      <c r="Q557" s="241">
        <v>0</v>
      </c>
      <c r="R557" s="241">
        <f>Q557*H557</f>
        <v>0</v>
      </c>
      <c r="S557" s="241">
        <v>0</v>
      </c>
      <c r="T557" s="242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43" t="s">
        <v>189</v>
      </c>
      <c r="AT557" s="243" t="s">
        <v>139</v>
      </c>
      <c r="AU557" s="243" t="s">
        <v>145</v>
      </c>
      <c r="AY557" s="17" t="s">
        <v>136</v>
      </c>
      <c r="BE557" s="244">
        <f>IF(N557="základní",J557,0)</f>
        <v>0</v>
      </c>
      <c r="BF557" s="244">
        <f>IF(N557="snížená",J557,0)</f>
        <v>0</v>
      </c>
      <c r="BG557" s="244">
        <f>IF(N557="zákl. přenesená",J557,0)</f>
        <v>0</v>
      </c>
      <c r="BH557" s="244">
        <f>IF(N557="sníž. přenesená",J557,0)</f>
        <v>0</v>
      </c>
      <c r="BI557" s="244">
        <f>IF(N557="nulová",J557,0)</f>
        <v>0</v>
      </c>
      <c r="BJ557" s="17" t="s">
        <v>146</v>
      </c>
      <c r="BK557" s="244">
        <f>ROUND(I557*H557,2)</f>
        <v>0</v>
      </c>
      <c r="BL557" s="17" t="s">
        <v>189</v>
      </c>
      <c r="BM557" s="243" t="s">
        <v>1138</v>
      </c>
    </row>
    <row r="558" s="2" customFormat="1" ht="21.75" customHeight="1">
      <c r="A558" s="38"/>
      <c r="B558" s="39"/>
      <c r="C558" s="232" t="s">
        <v>1139</v>
      </c>
      <c r="D558" s="232" t="s">
        <v>139</v>
      </c>
      <c r="E558" s="233" t="s">
        <v>1140</v>
      </c>
      <c r="F558" s="234" t="s">
        <v>1141</v>
      </c>
      <c r="G558" s="235" t="s">
        <v>154</v>
      </c>
      <c r="H558" s="236">
        <v>52.060000000000002</v>
      </c>
      <c r="I558" s="237"/>
      <c r="J558" s="238">
        <f>ROUND(I558*H558,2)</f>
        <v>0</v>
      </c>
      <c r="K558" s="234" t="s">
        <v>143</v>
      </c>
      <c r="L558" s="44"/>
      <c r="M558" s="239" t="s">
        <v>1</v>
      </c>
      <c r="N558" s="240" t="s">
        <v>41</v>
      </c>
      <c r="O558" s="92"/>
      <c r="P558" s="241">
        <f>O558*H558</f>
        <v>0</v>
      </c>
      <c r="Q558" s="241">
        <v>3.0000000000000001E-05</v>
      </c>
      <c r="R558" s="241">
        <f>Q558*H558</f>
        <v>0.0015618000000000001</v>
      </c>
      <c r="S558" s="241">
        <v>0</v>
      </c>
      <c r="T558" s="242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43" t="s">
        <v>189</v>
      </c>
      <c r="AT558" s="243" t="s">
        <v>139</v>
      </c>
      <c r="AU558" s="243" t="s">
        <v>145</v>
      </c>
      <c r="AY558" s="17" t="s">
        <v>136</v>
      </c>
      <c r="BE558" s="244">
        <f>IF(N558="základní",J558,0)</f>
        <v>0</v>
      </c>
      <c r="BF558" s="244">
        <f>IF(N558="snížená",J558,0)</f>
        <v>0</v>
      </c>
      <c r="BG558" s="244">
        <f>IF(N558="zákl. přenesená",J558,0)</f>
        <v>0</v>
      </c>
      <c r="BH558" s="244">
        <f>IF(N558="sníž. přenesená",J558,0)</f>
        <v>0</v>
      </c>
      <c r="BI558" s="244">
        <f>IF(N558="nulová",J558,0)</f>
        <v>0</v>
      </c>
      <c r="BJ558" s="17" t="s">
        <v>146</v>
      </c>
      <c r="BK558" s="244">
        <f>ROUND(I558*H558,2)</f>
        <v>0</v>
      </c>
      <c r="BL558" s="17" t="s">
        <v>189</v>
      </c>
      <c r="BM558" s="243" t="s">
        <v>1142</v>
      </c>
    </row>
    <row r="559" s="2" customFormat="1" ht="21.75" customHeight="1">
      <c r="A559" s="38"/>
      <c r="B559" s="39"/>
      <c r="C559" s="232" t="s">
        <v>1143</v>
      </c>
      <c r="D559" s="232" t="s">
        <v>139</v>
      </c>
      <c r="E559" s="233" t="s">
        <v>1144</v>
      </c>
      <c r="F559" s="234" t="s">
        <v>1145</v>
      </c>
      <c r="G559" s="235" t="s">
        <v>154</v>
      </c>
      <c r="H559" s="236">
        <v>52.060000000000002</v>
      </c>
      <c r="I559" s="237"/>
      <c r="J559" s="238">
        <f>ROUND(I559*H559,2)</f>
        <v>0</v>
      </c>
      <c r="K559" s="234" t="s">
        <v>143</v>
      </c>
      <c r="L559" s="44"/>
      <c r="M559" s="239" t="s">
        <v>1</v>
      </c>
      <c r="N559" s="240" t="s">
        <v>41</v>
      </c>
      <c r="O559" s="92"/>
      <c r="P559" s="241">
        <f>O559*H559</f>
        <v>0</v>
      </c>
      <c r="Q559" s="241">
        <v>0.014999999999999999</v>
      </c>
      <c r="R559" s="241">
        <f>Q559*H559</f>
        <v>0.78090000000000004</v>
      </c>
      <c r="S559" s="241">
        <v>0</v>
      </c>
      <c r="T559" s="242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43" t="s">
        <v>189</v>
      </c>
      <c r="AT559" s="243" t="s">
        <v>139</v>
      </c>
      <c r="AU559" s="243" t="s">
        <v>145</v>
      </c>
      <c r="AY559" s="17" t="s">
        <v>136</v>
      </c>
      <c r="BE559" s="244">
        <f>IF(N559="základní",J559,0)</f>
        <v>0</v>
      </c>
      <c r="BF559" s="244">
        <f>IF(N559="snížená",J559,0)</f>
        <v>0</v>
      </c>
      <c r="BG559" s="244">
        <f>IF(N559="zákl. přenesená",J559,0)</f>
        <v>0</v>
      </c>
      <c r="BH559" s="244">
        <f>IF(N559="sníž. přenesená",J559,0)</f>
        <v>0</v>
      </c>
      <c r="BI559" s="244">
        <f>IF(N559="nulová",J559,0)</f>
        <v>0</v>
      </c>
      <c r="BJ559" s="17" t="s">
        <v>146</v>
      </c>
      <c r="BK559" s="244">
        <f>ROUND(I559*H559,2)</f>
        <v>0</v>
      </c>
      <c r="BL559" s="17" t="s">
        <v>189</v>
      </c>
      <c r="BM559" s="243" t="s">
        <v>1146</v>
      </c>
    </row>
    <row r="560" s="2" customFormat="1" ht="21.75" customHeight="1">
      <c r="A560" s="38"/>
      <c r="B560" s="39"/>
      <c r="C560" s="232" t="s">
        <v>661</v>
      </c>
      <c r="D560" s="232" t="s">
        <v>139</v>
      </c>
      <c r="E560" s="233" t="s">
        <v>1147</v>
      </c>
      <c r="F560" s="234" t="s">
        <v>1148</v>
      </c>
      <c r="G560" s="235" t="s">
        <v>154</v>
      </c>
      <c r="H560" s="236">
        <v>123.42</v>
      </c>
      <c r="I560" s="237"/>
      <c r="J560" s="238">
        <f>ROUND(I560*H560,2)</f>
        <v>0</v>
      </c>
      <c r="K560" s="234" t="s">
        <v>143</v>
      </c>
      <c r="L560" s="44"/>
      <c r="M560" s="239" t="s">
        <v>1</v>
      </c>
      <c r="N560" s="240" t="s">
        <v>41</v>
      </c>
      <c r="O560" s="92"/>
      <c r="P560" s="241">
        <f>O560*H560</f>
        <v>0</v>
      </c>
      <c r="Q560" s="241">
        <v>0</v>
      </c>
      <c r="R560" s="241">
        <f>Q560*H560</f>
        <v>0</v>
      </c>
      <c r="S560" s="241">
        <v>0.0030000000000000001</v>
      </c>
      <c r="T560" s="242">
        <f>S560*H560</f>
        <v>0.37026000000000003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3" t="s">
        <v>189</v>
      </c>
      <c r="AT560" s="243" t="s">
        <v>139</v>
      </c>
      <c r="AU560" s="243" t="s">
        <v>145</v>
      </c>
      <c r="AY560" s="17" t="s">
        <v>136</v>
      </c>
      <c r="BE560" s="244">
        <f>IF(N560="základní",J560,0)</f>
        <v>0</v>
      </c>
      <c r="BF560" s="244">
        <f>IF(N560="snížená",J560,0)</f>
        <v>0</v>
      </c>
      <c r="BG560" s="244">
        <f>IF(N560="zákl. přenesená",J560,0)</f>
        <v>0</v>
      </c>
      <c r="BH560" s="244">
        <f>IF(N560="sníž. přenesená",J560,0)</f>
        <v>0</v>
      </c>
      <c r="BI560" s="244">
        <f>IF(N560="nulová",J560,0)</f>
        <v>0</v>
      </c>
      <c r="BJ560" s="17" t="s">
        <v>146</v>
      </c>
      <c r="BK560" s="244">
        <f>ROUND(I560*H560,2)</f>
        <v>0</v>
      </c>
      <c r="BL560" s="17" t="s">
        <v>189</v>
      </c>
      <c r="BM560" s="243" t="s">
        <v>1149</v>
      </c>
    </row>
    <row r="561" s="15" customFormat="1">
      <c r="A561" s="15"/>
      <c r="B561" s="268"/>
      <c r="C561" s="269"/>
      <c r="D561" s="247" t="s">
        <v>156</v>
      </c>
      <c r="E561" s="270" t="s">
        <v>1</v>
      </c>
      <c r="F561" s="271" t="s">
        <v>168</v>
      </c>
      <c r="G561" s="269"/>
      <c r="H561" s="270" t="s">
        <v>1</v>
      </c>
      <c r="I561" s="272"/>
      <c r="J561" s="269"/>
      <c r="K561" s="269"/>
      <c r="L561" s="273"/>
      <c r="M561" s="274"/>
      <c r="N561" s="275"/>
      <c r="O561" s="275"/>
      <c r="P561" s="275"/>
      <c r="Q561" s="275"/>
      <c r="R561" s="275"/>
      <c r="S561" s="275"/>
      <c r="T561" s="276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7" t="s">
        <v>156</v>
      </c>
      <c r="AU561" s="277" t="s">
        <v>145</v>
      </c>
      <c r="AV561" s="15" t="s">
        <v>79</v>
      </c>
      <c r="AW561" s="15" t="s">
        <v>30</v>
      </c>
      <c r="AX561" s="15" t="s">
        <v>73</v>
      </c>
      <c r="AY561" s="277" t="s">
        <v>136</v>
      </c>
    </row>
    <row r="562" s="13" customFormat="1">
      <c r="A562" s="13"/>
      <c r="B562" s="245"/>
      <c r="C562" s="246"/>
      <c r="D562" s="247" t="s">
        <v>156</v>
      </c>
      <c r="E562" s="248" t="s">
        <v>1</v>
      </c>
      <c r="F562" s="249" t="s">
        <v>1150</v>
      </c>
      <c r="G562" s="246"/>
      <c r="H562" s="250">
        <v>85.159999999999997</v>
      </c>
      <c r="I562" s="251"/>
      <c r="J562" s="246"/>
      <c r="K562" s="246"/>
      <c r="L562" s="252"/>
      <c r="M562" s="253"/>
      <c r="N562" s="254"/>
      <c r="O562" s="254"/>
      <c r="P562" s="254"/>
      <c r="Q562" s="254"/>
      <c r="R562" s="254"/>
      <c r="S562" s="254"/>
      <c r="T562" s="25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6" t="s">
        <v>156</v>
      </c>
      <c r="AU562" s="256" t="s">
        <v>145</v>
      </c>
      <c r="AV562" s="13" t="s">
        <v>145</v>
      </c>
      <c r="AW562" s="13" t="s">
        <v>30</v>
      </c>
      <c r="AX562" s="13" t="s">
        <v>73</v>
      </c>
      <c r="AY562" s="256" t="s">
        <v>136</v>
      </c>
    </row>
    <row r="563" s="15" customFormat="1">
      <c r="A563" s="15"/>
      <c r="B563" s="268"/>
      <c r="C563" s="269"/>
      <c r="D563" s="247" t="s">
        <v>156</v>
      </c>
      <c r="E563" s="270" t="s">
        <v>1</v>
      </c>
      <c r="F563" s="271" t="s">
        <v>170</v>
      </c>
      <c r="G563" s="269"/>
      <c r="H563" s="270" t="s">
        <v>1</v>
      </c>
      <c r="I563" s="272"/>
      <c r="J563" s="269"/>
      <c r="K563" s="269"/>
      <c r="L563" s="273"/>
      <c r="M563" s="274"/>
      <c r="N563" s="275"/>
      <c r="O563" s="275"/>
      <c r="P563" s="275"/>
      <c r="Q563" s="275"/>
      <c r="R563" s="275"/>
      <c r="S563" s="275"/>
      <c r="T563" s="276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7" t="s">
        <v>156</v>
      </c>
      <c r="AU563" s="277" t="s">
        <v>145</v>
      </c>
      <c r="AV563" s="15" t="s">
        <v>79</v>
      </c>
      <c r="AW563" s="15" t="s">
        <v>30</v>
      </c>
      <c r="AX563" s="15" t="s">
        <v>73</v>
      </c>
      <c r="AY563" s="277" t="s">
        <v>136</v>
      </c>
    </row>
    <row r="564" s="13" customFormat="1">
      <c r="A564" s="13"/>
      <c r="B564" s="245"/>
      <c r="C564" s="246"/>
      <c r="D564" s="247" t="s">
        <v>156</v>
      </c>
      <c r="E564" s="248" t="s">
        <v>1</v>
      </c>
      <c r="F564" s="249" t="s">
        <v>1151</v>
      </c>
      <c r="G564" s="246"/>
      <c r="H564" s="250">
        <v>18.960000000000001</v>
      </c>
      <c r="I564" s="251"/>
      <c r="J564" s="246"/>
      <c r="K564" s="246"/>
      <c r="L564" s="252"/>
      <c r="M564" s="253"/>
      <c r="N564" s="254"/>
      <c r="O564" s="254"/>
      <c r="P564" s="254"/>
      <c r="Q564" s="254"/>
      <c r="R564" s="254"/>
      <c r="S564" s="254"/>
      <c r="T564" s="25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6" t="s">
        <v>156</v>
      </c>
      <c r="AU564" s="256" t="s">
        <v>145</v>
      </c>
      <c r="AV564" s="13" t="s">
        <v>145</v>
      </c>
      <c r="AW564" s="13" t="s">
        <v>30</v>
      </c>
      <c r="AX564" s="13" t="s">
        <v>73</v>
      </c>
      <c r="AY564" s="256" t="s">
        <v>136</v>
      </c>
    </row>
    <row r="565" s="15" customFormat="1">
      <c r="A565" s="15"/>
      <c r="B565" s="268"/>
      <c r="C565" s="269"/>
      <c r="D565" s="247" t="s">
        <v>156</v>
      </c>
      <c r="E565" s="270" t="s">
        <v>1</v>
      </c>
      <c r="F565" s="271" t="s">
        <v>174</v>
      </c>
      <c r="G565" s="269"/>
      <c r="H565" s="270" t="s">
        <v>1</v>
      </c>
      <c r="I565" s="272"/>
      <c r="J565" s="269"/>
      <c r="K565" s="269"/>
      <c r="L565" s="273"/>
      <c r="M565" s="274"/>
      <c r="N565" s="275"/>
      <c r="O565" s="275"/>
      <c r="P565" s="275"/>
      <c r="Q565" s="275"/>
      <c r="R565" s="275"/>
      <c r="S565" s="275"/>
      <c r="T565" s="276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7" t="s">
        <v>156</v>
      </c>
      <c r="AU565" s="277" t="s">
        <v>145</v>
      </c>
      <c r="AV565" s="15" t="s">
        <v>79</v>
      </c>
      <c r="AW565" s="15" t="s">
        <v>30</v>
      </c>
      <c r="AX565" s="15" t="s">
        <v>73</v>
      </c>
      <c r="AY565" s="277" t="s">
        <v>136</v>
      </c>
    </row>
    <row r="566" s="13" customFormat="1">
      <c r="A566" s="13"/>
      <c r="B566" s="245"/>
      <c r="C566" s="246"/>
      <c r="D566" s="247" t="s">
        <v>156</v>
      </c>
      <c r="E566" s="248" t="s">
        <v>1</v>
      </c>
      <c r="F566" s="249" t="s">
        <v>1152</v>
      </c>
      <c r="G566" s="246"/>
      <c r="H566" s="250">
        <v>17.199999999999999</v>
      </c>
      <c r="I566" s="251"/>
      <c r="J566" s="246"/>
      <c r="K566" s="246"/>
      <c r="L566" s="252"/>
      <c r="M566" s="253"/>
      <c r="N566" s="254"/>
      <c r="O566" s="254"/>
      <c r="P566" s="254"/>
      <c r="Q566" s="254"/>
      <c r="R566" s="254"/>
      <c r="S566" s="254"/>
      <c r="T566" s="25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6" t="s">
        <v>156</v>
      </c>
      <c r="AU566" s="256" t="s">
        <v>145</v>
      </c>
      <c r="AV566" s="13" t="s">
        <v>145</v>
      </c>
      <c r="AW566" s="13" t="s">
        <v>30</v>
      </c>
      <c r="AX566" s="13" t="s">
        <v>73</v>
      </c>
      <c r="AY566" s="256" t="s">
        <v>136</v>
      </c>
    </row>
    <row r="567" s="15" customFormat="1">
      <c r="A567" s="15"/>
      <c r="B567" s="268"/>
      <c r="C567" s="269"/>
      <c r="D567" s="247" t="s">
        <v>156</v>
      </c>
      <c r="E567" s="270" t="s">
        <v>1</v>
      </c>
      <c r="F567" s="271" t="s">
        <v>172</v>
      </c>
      <c r="G567" s="269"/>
      <c r="H567" s="270" t="s">
        <v>1</v>
      </c>
      <c r="I567" s="272"/>
      <c r="J567" s="269"/>
      <c r="K567" s="269"/>
      <c r="L567" s="273"/>
      <c r="M567" s="274"/>
      <c r="N567" s="275"/>
      <c r="O567" s="275"/>
      <c r="P567" s="275"/>
      <c r="Q567" s="275"/>
      <c r="R567" s="275"/>
      <c r="S567" s="275"/>
      <c r="T567" s="276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7" t="s">
        <v>156</v>
      </c>
      <c r="AU567" s="277" t="s">
        <v>145</v>
      </c>
      <c r="AV567" s="15" t="s">
        <v>79</v>
      </c>
      <c r="AW567" s="15" t="s">
        <v>30</v>
      </c>
      <c r="AX567" s="15" t="s">
        <v>73</v>
      </c>
      <c r="AY567" s="277" t="s">
        <v>136</v>
      </c>
    </row>
    <row r="568" s="13" customFormat="1">
      <c r="A568" s="13"/>
      <c r="B568" s="245"/>
      <c r="C568" s="246"/>
      <c r="D568" s="247" t="s">
        <v>156</v>
      </c>
      <c r="E568" s="248" t="s">
        <v>1</v>
      </c>
      <c r="F568" s="249" t="s">
        <v>1153</v>
      </c>
      <c r="G568" s="246"/>
      <c r="H568" s="250">
        <v>2.1000000000000001</v>
      </c>
      <c r="I568" s="251"/>
      <c r="J568" s="246"/>
      <c r="K568" s="246"/>
      <c r="L568" s="252"/>
      <c r="M568" s="253"/>
      <c r="N568" s="254"/>
      <c r="O568" s="254"/>
      <c r="P568" s="254"/>
      <c r="Q568" s="254"/>
      <c r="R568" s="254"/>
      <c r="S568" s="254"/>
      <c r="T568" s="25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6" t="s">
        <v>156</v>
      </c>
      <c r="AU568" s="256" t="s">
        <v>145</v>
      </c>
      <c r="AV568" s="13" t="s">
        <v>145</v>
      </c>
      <c r="AW568" s="13" t="s">
        <v>30</v>
      </c>
      <c r="AX568" s="13" t="s">
        <v>73</v>
      </c>
      <c r="AY568" s="256" t="s">
        <v>136</v>
      </c>
    </row>
    <row r="569" s="14" customFormat="1">
      <c r="A569" s="14"/>
      <c r="B569" s="257"/>
      <c r="C569" s="258"/>
      <c r="D569" s="247" t="s">
        <v>156</v>
      </c>
      <c r="E569" s="259" t="s">
        <v>1</v>
      </c>
      <c r="F569" s="260" t="s">
        <v>159</v>
      </c>
      <c r="G569" s="258"/>
      <c r="H569" s="261">
        <v>123.42</v>
      </c>
      <c r="I569" s="262"/>
      <c r="J569" s="258"/>
      <c r="K569" s="258"/>
      <c r="L569" s="263"/>
      <c r="M569" s="264"/>
      <c r="N569" s="265"/>
      <c r="O569" s="265"/>
      <c r="P569" s="265"/>
      <c r="Q569" s="265"/>
      <c r="R569" s="265"/>
      <c r="S569" s="265"/>
      <c r="T569" s="26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7" t="s">
        <v>156</v>
      </c>
      <c r="AU569" s="267" t="s">
        <v>145</v>
      </c>
      <c r="AV569" s="14" t="s">
        <v>144</v>
      </c>
      <c r="AW569" s="14" t="s">
        <v>30</v>
      </c>
      <c r="AX569" s="14" t="s">
        <v>79</v>
      </c>
      <c r="AY569" s="267" t="s">
        <v>136</v>
      </c>
    </row>
    <row r="570" s="2" customFormat="1" ht="16.5" customHeight="1">
      <c r="A570" s="38"/>
      <c r="B570" s="39"/>
      <c r="C570" s="232" t="s">
        <v>1154</v>
      </c>
      <c r="D570" s="232" t="s">
        <v>139</v>
      </c>
      <c r="E570" s="233" t="s">
        <v>1155</v>
      </c>
      <c r="F570" s="234" t="s">
        <v>1156</v>
      </c>
      <c r="G570" s="235" t="s">
        <v>154</v>
      </c>
      <c r="H570" s="236">
        <v>52.060000000000002</v>
      </c>
      <c r="I570" s="237"/>
      <c r="J570" s="238">
        <f>ROUND(I570*H570,2)</f>
        <v>0</v>
      </c>
      <c r="K570" s="234" t="s">
        <v>143</v>
      </c>
      <c r="L570" s="44"/>
      <c r="M570" s="239" t="s">
        <v>1</v>
      </c>
      <c r="N570" s="240" t="s">
        <v>41</v>
      </c>
      <c r="O570" s="92"/>
      <c r="P570" s="241">
        <f>O570*H570</f>
        <v>0</v>
      </c>
      <c r="Q570" s="241">
        <v>0.00069999999999999999</v>
      </c>
      <c r="R570" s="241">
        <f>Q570*H570</f>
        <v>0.036442000000000002</v>
      </c>
      <c r="S570" s="241">
        <v>0</v>
      </c>
      <c r="T570" s="242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43" t="s">
        <v>189</v>
      </c>
      <c r="AT570" s="243" t="s">
        <v>139</v>
      </c>
      <c r="AU570" s="243" t="s">
        <v>145</v>
      </c>
      <c r="AY570" s="17" t="s">
        <v>136</v>
      </c>
      <c r="BE570" s="244">
        <f>IF(N570="základní",J570,0)</f>
        <v>0</v>
      </c>
      <c r="BF570" s="244">
        <f>IF(N570="snížená",J570,0)</f>
        <v>0</v>
      </c>
      <c r="BG570" s="244">
        <f>IF(N570="zákl. přenesená",J570,0)</f>
        <v>0</v>
      </c>
      <c r="BH570" s="244">
        <f>IF(N570="sníž. přenesená",J570,0)</f>
        <v>0</v>
      </c>
      <c r="BI570" s="244">
        <f>IF(N570="nulová",J570,0)</f>
        <v>0</v>
      </c>
      <c r="BJ570" s="17" t="s">
        <v>146</v>
      </c>
      <c r="BK570" s="244">
        <f>ROUND(I570*H570,2)</f>
        <v>0</v>
      </c>
      <c r="BL570" s="17" t="s">
        <v>189</v>
      </c>
      <c r="BM570" s="243" t="s">
        <v>1157</v>
      </c>
    </row>
    <row r="571" s="15" customFormat="1">
      <c r="A571" s="15"/>
      <c r="B571" s="268"/>
      <c r="C571" s="269"/>
      <c r="D571" s="247" t="s">
        <v>156</v>
      </c>
      <c r="E571" s="270" t="s">
        <v>1</v>
      </c>
      <c r="F571" s="271" t="s">
        <v>168</v>
      </c>
      <c r="G571" s="269"/>
      <c r="H571" s="270" t="s">
        <v>1</v>
      </c>
      <c r="I571" s="272"/>
      <c r="J571" s="269"/>
      <c r="K571" s="269"/>
      <c r="L571" s="273"/>
      <c r="M571" s="274"/>
      <c r="N571" s="275"/>
      <c r="O571" s="275"/>
      <c r="P571" s="275"/>
      <c r="Q571" s="275"/>
      <c r="R571" s="275"/>
      <c r="S571" s="275"/>
      <c r="T571" s="276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7" t="s">
        <v>156</v>
      </c>
      <c r="AU571" s="277" t="s">
        <v>145</v>
      </c>
      <c r="AV571" s="15" t="s">
        <v>79</v>
      </c>
      <c r="AW571" s="15" t="s">
        <v>30</v>
      </c>
      <c r="AX571" s="15" t="s">
        <v>73</v>
      </c>
      <c r="AY571" s="277" t="s">
        <v>136</v>
      </c>
    </row>
    <row r="572" s="13" customFormat="1">
      <c r="A572" s="13"/>
      <c r="B572" s="245"/>
      <c r="C572" s="246"/>
      <c r="D572" s="247" t="s">
        <v>156</v>
      </c>
      <c r="E572" s="248" t="s">
        <v>1</v>
      </c>
      <c r="F572" s="249" t="s">
        <v>920</v>
      </c>
      <c r="G572" s="246"/>
      <c r="H572" s="250">
        <v>42.579999999999998</v>
      </c>
      <c r="I572" s="251"/>
      <c r="J572" s="246"/>
      <c r="K572" s="246"/>
      <c r="L572" s="252"/>
      <c r="M572" s="253"/>
      <c r="N572" s="254"/>
      <c r="O572" s="254"/>
      <c r="P572" s="254"/>
      <c r="Q572" s="254"/>
      <c r="R572" s="254"/>
      <c r="S572" s="254"/>
      <c r="T572" s="25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6" t="s">
        <v>156</v>
      </c>
      <c r="AU572" s="256" t="s">
        <v>145</v>
      </c>
      <c r="AV572" s="13" t="s">
        <v>145</v>
      </c>
      <c r="AW572" s="13" t="s">
        <v>30</v>
      </c>
      <c r="AX572" s="13" t="s">
        <v>73</v>
      </c>
      <c r="AY572" s="256" t="s">
        <v>136</v>
      </c>
    </row>
    <row r="573" s="15" customFormat="1">
      <c r="A573" s="15"/>
      <c r="B573" s="268"/>
      <c r="C573" s="269"/>
      <c r="D573" s="247" t="s">
        <v>156</v>
      </c>
      <c r="E573" s="270" t="s">
        <v>1</v>
      </c>
      <c r="F573" s="271" t="s">
        <v>170</v>
      </c>
      <c r="G573" s="269"/>
      <c r="H573" s="270" t="s">
        <v>1</v>
      </c>
      <c r="I573" s="272"/>
      <c r="J573" s="269"/>
      <c r="K573" s="269"/>
      <c r="L573" s="273"/>
      <c r="M573" s="274"/>
      <c r="N573" s="275"/>
      <c r="O573" s="275"/>
      <c r="P573" s="275"/>
      <c r="Q573" s="275"/>
      <c r="R573" s="275"/>
      <c r="S573" s="275"/>
      <c r="T573" s="27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7" t="s">
        <v>156</v>
      </c>
      <c r="AU573" s="277" t="s">
        <v>145</v>
      </c>
      <c r="AV573" s="15" t="s">
        <v>79</v>
      </c>
      <c r="AW573" s="15" t="s">
        <v>30</v>
      </c>
      <c r="AX573" s="15" t="s">
        <v>73</v>
      </c>
      <c r="AY573" s="277" t="s">
        <v>136</v>
      </c>
    </row>
    <row r="574" s="13" customFormat="1">
      <c r="A574" s="13"/>
      <c r="B574" s="245"/>
      <c r="C574" s="246"/>
      <c r="D574" s="247" t="s">
        <v>156</v>
      </c>
      <c r="E574" s="248" t="s">
        <v>1</v>
      </c>
      <c r="F574" s="249" t="s">
        <v>921</v>
      </c>
      <c r="G574" s="246"/>
      <c r="H574" s="250">
        <v>9.4800000000000004</v>
      </c>
      <c r="I574" s="251"/>
      <c r="J574" s="246"/>
      <c r="K574" s="246"/>
      <c r="L574" s="252"/>
      <c r="M574" s="253"/>
      <c r="N574" s="254"/>
      <c r="O574" s="254"/>
      <c r="P574" s="254"/>
      <c r="Q574" s="254"/>
      <c r="R574" s="254"/>
      <c r="S574" s="254"/>
      <c r="T574" s="25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6" t="s">
        <v>156</v>
      </c>
      <c r="AU574" s="256" t="s">
        <v>145</v>
      </c>
      <c r="AV574" s="13" t="s">
        <v>145</v>
      </c>
      <c r="AW574" s="13" t="s">
        <v>30</v>
      </c>
      <c r="AX574" s="13" t="s">
        <v>73</v>
      </c>
      <c r="AY574" s="256" t="s">
        <v>136</v>
      </c>
    </row>
    <row r="575" s="14" customFormat="1">
      <c r="A575" s="14"/>
      <c r="B575" s="257"/>
      <c r="C575" s="258"/>
      <c r="D575" s="247" t="s">
        <v>156</v>
      </c>
      <c r="E575" s="259" t="s">
        <v>1</v>
      </c>
      <c r="F575" s="260" t="s">
        <v>159</v>
      </c>
      <c r="G575" s="258"/>
      <c r="H575" s="261">
        <v>52.060000000000002</v>
      </c>
      <c r="I575" s="262"/>
      <c r="J575" s="258"/>
      <c r="K575" s="258"/>
      <c r="L575" s="263"/>
      <c r="M575" s="264"/>
      <c r="N575" s="265"/>
      <c r="O575" s="265"/>
      <c r="P575" s="265"/>
      <c r="Q575" s="265"/>
      <c r="R575" s="265"/>
      <c r="S575" s="265"/>
      <c r="T575" s="26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7" t="s">
        <v>156</v>
      </c>
      <c r="AU575" s="267" t="s">
        <v>145</v>
      </c>
      <c r="AV575" s="14" t="s">
        <v>144</v>
      </c>
      <c r="AW575" s="14" t="s">
        <v>30</v>
      </c>
      <c r="AX575" s="14" t="s">
        <v>79</v>
      </c>
      <c r="AY575" s="267" t="s">
        <v>136</v>
      </c>
    </row>
    <row r="576" s="2" customFormat="1" ht="33" customHeight="1">
      <c r="A576" s="38"/>
      <c r="B576" s="39"/>
      <c r="C576" s="278" t="s">
        <v>666</v>
      </c>
      <c r="D576" s="278" t="s">
        <v>212</v>
      </c>
      <c r="E576" s="279" t="s">
        <v>1158</v>
      </c>
      <c r="F576" s="280" t="s">
        <v>1159</v>
      </c>
      <c r="G576" s="281" t="s">
        <v>154</v>
      </c>
      <c r="H576" s="282">
        <v>59.869</v>
      </c>
      <c r="I576" s="283"/>
      <c r="J576" s="284">
        <f>ROUND(I576*H576,2)</f>
        <v>0</v>
      </c>
      <c r="K576" s="280" t="s">
        <v>143</v>
      </c>
      <c r="L576" s="285"/>
      <c r="M576" s="286" t="s">
        <v>1</v>
      </c>
      <c r="N576" s="287" t="s">
        <v>41</v>
      </c>
      <c r="O576" s="92"/>
      <c r="P576" s="241">
        <f>O576*H576</f>
        <v>0</v>
      </c>
      <c r="Q576" s="241">
        <v>0</v>
      </c>
      <c r="R576" s="241">
        <f>Q576*H576</f>
        <v>0</v>
      </c>
      <c r="S576" s="241">
        <v>0</v>
      </c>
      <c r="T576" s="242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43" t="s">
        <v>225</v>
      </c>
      <c r="AT576" s="243" t="s">
        <v>212</v>
      </c>
      <c r="AU576" s="243" t="s">
        <v>145</v>
      </c>
      <c r="AY576" s="17" t="s">
        <v>136</v>
      </c>
      <c r="BE576" s="244">
        <f>IF(N576="základní",J576,0)</f>
        <v>0</v>
      </c>
      <c r="BF576" s="244">
        <f>IF(N576="snížená",J576,0)</f>
        <v>0</v>
      </c>
      <c r="BG576" s="244">
        <f>IF(N576="zákl. přenesená",J576,0)</f>
        <v>0</v>
      </c>
      <c r="BH576" s="244">
        <f>IF(N576="sníž. přenesená",J576,0)</f>
        <v>0</v>
      </c>
      <c r="BI576" s="244">
        <f>IF(N576="nulová",J576,0)</f>
        <v>0</v>
      </c>
      <c r="BJ576" s="17" t="s">
        <v>146</v>
      </c>
      <c r="BK576" s="244">
        <f>ROUND(I576*H576,2)</f>
        <v>0</v>
      </c>
      <c r="BL576" s="17" t="s">
        <v>189</v>
      </c>
      <c r="BM576" s="243" t="s">
        <v>1160</v>
      </c>
    </row>
    <row r="577" s="2" customFormat="1" ht="21.75" customHeight="1">
      <c r="A577" s="38"/>
      <c r="B577" s="39"/>
      <c r="C577" s="232" t="s">
        <v>1161</v>
      </c>
      <c r="D577" s="232" t="s">
        <v>139</v>
      </c>
      <c r="E577" s="233" t="s">
        <v>1162</v>
      </c>
      <c r="F577" s="234" t="s">
        <v>1163</v>
      </c>
      <c r="G577" s="235" t="s">
        <v>201</v>
      </c>
      <c r="H577" s="236">
        <v>48</v>
      </c>
      <c r="I577" s="237"/>
      <c r="J577" s="238">
        <f>ROUND(I577*H577,2)</f>
        <v>0</v>
      </c>
      <c r="K577" s="234" t="s">
        <v>143</v>
      </c>
      <c r="L577" s="44"/>
      <c r="M577" s="239" t="s">
        <v>1</v>
      </c>
      <c r="N577" s="240" t="s">
        <v>41</v>
      </c>
      <c r="O577" s="92"/>
      <c r="P577" s="241">
        <f>O577*H577</f>
        <v>0</v>
      </c>
      <c r="Q577" s="241">
        <v>0</v>
      </c>
      <c r="R577" s="241">
        <f>Q577*H577</f>
        <v>0</v>
      </c>
      <c r="S577" s="241">
        <v>0</v>
      </c>
      <c r="T577" s="242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43" t="s">
        <v>189</v>
      </c>
      <c r="AT577" s="243" t="s">
        <v>139</v>
      </c>
      <c r="AU577" s="243" t="s">
        <v>145</v>
      </c>
      <c r="AY577" s="17" t="s">
        <v>136</v>
      </c>
      <c r="BE577" s="244">
        <f>IF(N577="základní",J577,0)</f>
        <v>0</v>
      </c>
      <c r="BF577" s="244">
        <f>IF(N577="snížená",J577,0)</f>
        <v>0</v>
      </c>
      <c r="BG577" s="244">
        <f>IF(N577="zákl. přenesená",J577,0)</f>
        <v>0</v>
      </c>
      <c r="BH577" s="244">
        <f>IF(N577="sníž. přenesená",J577,0)</f>
        <v>0</v>
      </c>
      <c r="BI577" s="244">
        <f>IF(N577="nulová",J577,0)</f>
        <v>0</v>
      </c>
      <c r="BJ577" s="17" t="s">
        <v>146</v>
      </c>
      <c r="BK577" s="244">
        <f>ROUND(I577*H577,2)</f>
        <v>0</v>
      </c>
      <c r="BL577" s="17" t="s">
        <v>189</v>
      </c>
      <c r="BM577" s="243" t="s">
        <v>1164</v>
      </c>
    </row>
    <row r="578" s="2" customFormat="1" ht="16.5" customHeight="1">
      <c r="A578" s="38"/>
      <c r="B578" s="39"/>
      <c r="C578" s="232" t="s">
        <v>669</v>
      </c>
      <c r="D578" s="232" t="s">
        <v>139</v>
      </c>
      <c r="E578" s="233" t="s">
        <v>1165</v>
      </c>
      <c r="F578" s="234" t="s">
        <v>1166</v>
      </c>
      <c r="G578" s="235" t="s">
        <v>201</v>
      </c>
      <c r="H578" s="236">
        <v>57.799999999999997</v>
      </c>
      <c r="I578" s="237"/>
      <c r="J578" s="238">
        <f>ROUND(I578*H578,2)</f>
        <v>0</v>
      </c>
      <c r="K578" s="234" t="s">
        <v>143</v>
      </c>
      <c r="L578" s="44"/>
      <c r="M578" s="239" t="s">
        <v>1</v>
      </c>
      <c r="N578" s="240" t="s">
        <v>41</v>
      </c>
      <c r="O578" s="92"/>
      <c r="P578" s="241">
        <f>O578*H578</f>
        <v>0</v>
      </c>
      <c r="Q578" s="241">
        <v>0</v>
      </c>
      <c r="R578" s="241">
        <f>Q578*H578</f>
        <v>0</v>
      </c>
      <c r="S578" s="241">
        <v>0.00029999999999999997</v>
      </c>
      <c r="T578" s="242">
        <f>S578*H578</f>
        <v>0.017339999999999998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43" t="s">
        <v>189</v>
      </c>
      <c r="AT578" s="243" t="s">
        <v>139</v>
      </c>
      <c r="AU578" s="243" t="s">
        <v>145</v>
      </c>
      <c r="AY578" s="17" t="s">
        <v>136</v>
      </c>
      <c r="BE578" s="244">
        <f>IF(N578="základní",J578,0)</f>
        <v>0</v>
      </c>
      <c r="BF578" s="244">
        <f>IF(N578="snížená",J578,0)</f>
        <v>0</v>
      </c>
      <c r="BG578" s="244">
        <f>IF(N578="zákl. přenesená",J578,0)</f>
        <v>0</v>
      </c>
      <c r="BH578" s="244">
        <f>IF(N578="sníž. přenesená",J578,0)</f>
        <v>0</v>
      </c>
      <c r="BI578" s="244">
        <f>IF(N578="nulová",J578,0)</f>
        <v>0</v>
      </c>
      <c r="BJ578" s="17" t="s">
        <v>146</v>
      </c>
      <c r="BK578" s="244">
        <f>ROUND(I578*H578,2)</f>
        <v>0</v>
      </c>
      <c r="BL578" s="17" t="s">
        <v>189</v>
      </c>
      <c r="BM578" s="243" t="s">
        <v>1167</v>
      </c>
    </row>
    <row r="579" s="2" customFormat="1" ht="16.5" customHeight="1">
      <c r="A579" s="38"/>
      <c r="B579" s="39"/>
      <c r="C579" s="232" t="s">
        <v>1168</v>
      </c>
      <c r="D579" s="232" t="s">
        <v>139</v>
      </c>
      <c r="E579" s="233" t="s">
        <v>1169</v>
      </c>
      <c r="F579" s="234" t="s">
        <v>1170</v>
      </c>
      <c r="G579" s="235" t="s">
        <v>201</v>
      </c>
      <c r="H579" s="236">
        <v>57.799999999999997</v>
      </c>
      <c r="I579" s="237"/>
      <c r="J579" s="238">
        <f>ROUND(I579*H579,2)</f>
        <v>0</v>
      </c>
      <c r="K579" s="234" t="s">
        <v>143</v>
      </c>
      <c r="L579" s="44"/>
      <c r="M579" s="239" t="s">
        <v>1</v>
      </c>
      <c r="N579" s="240" t="s">
        <v>41</v>
      </c>
      <c r="O579" s="92"/>
      <c r="P579" s="241">
        <f>O579*H579</f>
        <v>0</v>
      </c>
      <c r="Q579" s="241">
        <v>1.0000000000000001E-05</v>
      </c>
      <c r="R579" s="241">
        <f>Q579*H579</f>
        <v>0.00057800000000000006</v>
      </c>
      <c r="S579" s="241">
        <v>0</v>
      </c>
      <c r="T579" s="242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43" t="s">
        <v>189</v>
      </c>
      <c r="AT579" s="243" t="s">
        <v>139</v>
      </c>
      <c r="AU579" s="243" t="s">
        <v>145</v>
      </c>
      <c r="AY579" s="17" t="s">
        <v>136</v>
      </c>
      <c r="BE579" s="244">
        <f>IF(N579="základní",J579,0)</f>
        <v>0</v>
      </c>
      <c r="BF579" s="244">
        <f>IF(N579="snížená",J579,0)</f>
        <v>0</v>
      </c>
      <c r="BG579" s="244">
        <f>IF(N579="zákl. přenesená",J579,0)</f>
        <v>0</v>
      </c>
      <c r="BH579" s="244">
        <f>IF(N579="sníž. přenesená",J579,0)</f>
        <v>0</v>
      </c>
      <c r="BI579" s="244">
        <f>IF(N579="nulová",J579,0)</f>
        <v>0</v>
      </c>
      <c r="BJ579" s="17" t="s">
        <v>146</v>
      </c>
      <c r="BK579" s="244">
        <f>ROUND(I579*H579,2)</f>
        <v>0</v>
      </c>
      <c r="BL579" s="17" t="s">
        <v>189</v>
      </c>
      <c r="BM579" s="243" t="s">
        <v>1171</v>
      </c>
    </row>
    <row r="580" s="15" customFormat="1">
      <c r="A580" s="15"/>
      <c r="B580" s="268"/>
      <c r="C580" s="269"/>
      <c r="D580" s="247" t="s">
        <v>156</v>
      </c>
      <c r="E580" s="270" t="s">
        <v>1</v>
      </c>
      <c r="F580" s="271" t="s">
        <v>168</v>
      </c>
      <c r="G580" s="269"/>
      <c r="H580" s="270" t="s">
        <v>1</v>
      </c>
      <c r="I580" s="272"/>
      <c r="J580" s="269"/>
      <c r="K580" s="269"/>
      <c r="L580" s="273"/>
      <c r="M580" s="274"/>
      <c r="N580" s="275"/>
      <c r="O580" s="275"/>
      <c r="P580" s="275"/>
      <c r="Q580" s="275"/>
      <c r="R580" s="275"/>
      <c r="S580" s="275"/>
      <c r="T580" s="276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7" t="s">
        <v>156</v>
      </c>
      <c r="AU580" s="277" t="s">
        <v>145</v>
      </c>
      <c r="AV580" s="15" t="s">
        <v>79</v>
      </c>
      <c r="AW580" s="15" t="s">
        <v>30</v>
      </c>
      <c r="AX580" s="15" t="s">
        <v>73</v>
      </c>
      <c r="AY580" s="277" t="s">
        <v>136</v>
      </c>
    </row>
    <row r="581" s="13" customFormat="1">
      <c r="A581" s="13"/>
      <c r="B581" s="245"/>
      <c r="C581" s="246"/>
      <c r="D581" s="247" t="s">
        <v>156</v>
      </c>
      <c r="E581" s="248" t="s">
        <v>1</v>
      </c>
      <c r="F581" s="249" t="s">
        <v>1172</v>
      </c>
      <c r="G581" s="246"/>
      <c r="H581" s="250">
        <v>44.600000000000001</v>
      </c>
      <c r="I581" s="251"/>
      <c r="J581" s="246"/>
      <c r="K581" s="246"/>
      <c r="L581" s="252"/>
      <c r="M581" s="253"/>
      <c r="N581" s="254"/>
      <c r="O581" s="254"/>
      <c r="P581" s="254"/>
      <c r="Q581" s="254"/>
      <c r="R581" s="254"/>
      <c r="S581" s="254"/>
      <c r="T581" s="25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6" t="s">
        <v>156</v>
      </c>
      <c r="AU581" s="256" t="s">
        <v>145</v>
      </c>
      <c r="AV581" s="13" t="s">
        <v>145</v>
      </c>
      <c r="AW581" s="13" t="s">
        <v>30</v>
      </c>
      <c r="AX581" s="13" t="s">
        <v>73</v>
      </c>
      <c r="AY581" s="256" t="s">
        <v>136</v>
      </c>
    </row>
    <row r="582" s="15" customFormat="1">
      <c r="A582" s="15"/>
      <c r="B582" s="268"/>
      <c r="C582" s="269"/>
      <c r="D582" s="247" t="s">
        <v>156</v>
      </c>
      <c r="E582" s="270" t="s">
        <v>1</v>
      </c>
      <c r="F582" s="271" t="s">
        <v>170</v>
      </c>
      <c r="G582" s="269"/>
      <c r="H582" s="270" t="s">
        <v>1</v>
      </c>
      <c r="I582" s="272"/>
      <c r="J582" s="269"/>
      <c r="K582" s="269"/>
      <c r="L582" s="273"/>
      <c r="M582" s="274"/>
      <c r="N582" s="275"/>
      <c r="O582" s="275"/>
      <c r="P582" s="275"/>
      <c r="Q582" s="275"/>
      <c r="R582" s="275"/>
      <c r="S582" s="275"/>
      <c r="T582" s="276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7" t="s">
        <v>156</v>
      </c>
      <c r="AU582" s="277" t="s">
        <v>145</v>
      </c>
      <c r="AV582" s="15" t="s">
        <v>79</v>
      </c>
      <c r="AW582" s="15" t="s">
        <v>30</v>
      </c>
      <c r="AX582" s="15" t="s">
        <v>73</v>
      </c>
      <c r="AY582" s="277" t="s">
        <v>136</v>
      </c>
    </row>
    <row r="583" s="13" customFormat="1">
      <c r="A583" s="13"/>
      <c r="B583" s="245"/>
      <c r="C583" s="246"/>
      <c r="D583" s="247" t="s">
        <v>156</v>
      </c>
      <c r="E583" s="248" t="s">
        <v>1</v>
      </c>
      <c r="F583" s="249" t="s">
        <v>1173</v>
      </c>
      <c r="G583" s="246"/>
      <c r="H583" s="250">
        <v>13.199999999999999</v>
      </c>
      <c r="I583" s="251"/>
      <c r="J583" s="246"/>
      <c r="K583" s="246"/>
      <c r="L583" s="252"/>
      <c r="M583" s="253"/>
      <c r="N583" s="254"/>
      <c r="O583" s="254"/>
      <c r="P583" s="254"/>
      <c r="Q583" s="254"/>
      <c r="R583" s="254"/>
      <c r="S583" s="254"/>
      <c r="T583" s="25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6" t="s">
        <v>156</v>
      </c>
      <c r="AU583" s="256" t="s">
        <v>145</v>
      </c>
      <c r="AV583" s="13" t="s">
        <v>145</v>
      </c>
      <c r="AW583" s="13" t="s">
        <v>30</v>
      </c>
      <c r="AX583" s="13" t="s">
        <v>73</v>
      </c>
      <c r="AY583" s="256" t="s">
        <v>136</v>
      </c>
    </row>
    <row r="584" s="14" customFormat="1">
      <c r="A584" s="14"/>
      <c r="B584" s="257"/>
      <c r="C584" s="258"/>
      <c r="D584" s="247" t="s">
        <v>156</v>
      </c>
      <c r="E584" s="259" t="s">
        <v>1</v>
      </c>
      <c r="F584" s="260" t="s">
        <v>159</v>
      </c>
      <c r="G584" s="258"/>
      <c r="H584" s="261">
        <v>57.799999999999997</v>
      </c>
      <c r="I584" s="262"/>
      <c r="J584" s="258"/>
      <c r="K584" s="258"/>
      <c r="L584" s="263"/>
      <c r="M584" s="264"/>
      <c r="N584" s="265"/>
      <c r="O584" s="265"/>
      <c r="P584" s="265"/>
      <c r="Q584" s="265"/>
      <c r="R584" s="265"/>
      <c r="S584" s="265"/>
      <c r="T584" s="26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7" t="s">
        <v>156</v>
      </c>
      <c r="AU584" s="267" t="s">
        <v>145</v>
      </c>
      <c r="AV584" s="14" t="s">
        <v>144</v>
      </c>
      <c r="AW584" s="14" t="s">
        <v>30</v>
      </c>
      <c r="AX584" s="14" t="s">
        <v>79</v>
      </c>
      <c r="AY584" s="267" t="s">
        <v>136</v>
      </c>
    </row>
    <row r="585" s="2" customFormat="1" ht="16.5" customHeight="1">
      <c r="A585" s="38"/>
      <c r="B585" s="39"/>
      <c r="C585" s="278" t="s">
        <v>673</v>
      </c>
      <c r="D585" s="278" t="s">
        <v>212</v>
      </c>
      <c r="E585" s="279" t="s">
        <v>1174</v>
      </c>
      <c r="F585" s="280" t="s">
        <v>1175</v>
      </c>
      <c r="G585" s="281" t="s">
        <v>201</v>
      </c>
      <c r="H585" s="282">
        <v>58.956000000000003</v>
      </c>
      <c r="I585" s="283"/>
      <c r="J585" s="284">
        <f>ROUND(I585*H585,2)</f>
        <v>0</v>
      </c>
      <c r="K585" s="280" t="s">
        <v>143</v>
      </c>
      <c r="L585" s="285"/>
      <c r="M585" s="286" t="s">
        <v>1</v>
      </c>
      <c r="N585" s="287" t="s">
        <v>41</v>
      </c>
      <c r="O585" s="92"/>
      <c r="P585" s="241">
        <f>O585*H585</f>
        <v>0</v>
      </c>
      <c r="Q585" s="241">
        <v>0.00035</v>
      </c>
      <c r="R585" s="241">
        <f>Q585*H585</f>
        <v>0.020634599999999999</v>
      </c>
      <c r="S585" s="241">
        <v>0</v>
      </c>
      <c r="T585" s="242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43" t="s">
        <v>225</v>
      </c>
      <c r="AT585" s="243" t="s">
        <v>212</v>
      </c>
      <c r="AU585" s="243" t="s">
        <v>145</v>
      </c>
      <c r="AY585" s="17" t="s">
        <v>136</v>
      </c>
      <c r="BE585" s="244">
        <f>IF(N585="základní",J585,0)</f>
        <v>0</v>
      </c>
      <c r="BF585" s="244">
        <f>IF(N585="snížená",J585,0)</f>
        <v>0</v>
      </c>
      <c r="BG585" s="244">
        <f>IF(N585="zákl. přenesená",J585,0)</f>
        <v>0</v>
      </c>
      <c r="BH585" s="244">
        <f>IF(N585="sníž. přenesená",J585,0)</f>
        <v>0</v>
      </c>
      <c r="BI585" s="244">
        <f>IF(N585="nulová",J585,0)</f>
        <v>0</v>
      </c>
      <c r="BJ585" s="17" t="s">
        <v>146</v>
      </c>
      <c r="BK585" s="244">
        <f>ROUND(I585*H585,2)</f>
        <v>0</v>
      </c>
      <c r="BL585" s="17" t="s">
        <v>189</v>
      </c>
      <c r="BM585" s="243" t="s">
        <v>1176</v>
      </c>
    </row>
    <row r="586" s="2" customFormat="1" ht="21.75" customHeight="1">
      <c r="A586" s="38"/>
      <c r="B586" s="39"/>
      <c r="C586" s="232" t="s">
        <v>1177</v>
      </c>
      <c r="D586" s="232" t="s">
        <v>139</v>
      </c>
      <c r="E586" s="233" t="s">
        <v>1178</v>
      </c>
      <c r="F586" s="234" t="s">
        <v>1179</v>
      </c>
      <c r="G586" s="235" t="s">
        <v>300</v>
      </c>
      <c r="H586" s="236">
        <v>0.83999999999999997</v>
      </c>
      <c r="I586" s="237"/>
      <c r="J586" s="238">
        <f>ROUND(I586*H586,2)</f>
        <v>0</v>
      </c>
      <c r="K586" s="234" t="s">
        <v>143</v>
      </c>
      <c r="L586" s="44"/>
      <c r="M586" s="239" t="s">
        <v>1</v>
      </c>
      <c r="N586" s="240" t="s">
        <v>41</v>
      </c>
      <c r="O586" s="92"/>
      <c r="P586" s="241">
        <f>O586*H586</f>
        <v>0</v>
      </c>
      <c r="Q586" s="241">
        <v>0</v>
      </c>
      <c r="R586" s="241">
        <f>Q586*H586</f>
        <v>0</v>
      </c>
      <c r="S586" s="241">
        <v>0</v>
      </c>
      <c r="T586" s="242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43" t="s">
        <v>189</v>
      </c>
      <c r="AT586" s="243" t="s">
        <v>139</v>
      </c>
      <c r="AU586" s="243" t="s">
        <v>145</v>
      </c>
      <c r="AY586" s="17" t="s">
        <v>136</v>
      </c>
      <c r="BE586" s="244">
        <f>IF(N586="základní",J586,0)</f>
        <v>0</v>
      </c>
      <c r="BF586" s="244">
        <f>IF(N586="snížená",J586,0)</f>
        <v>0</v>
      </c>
      <c r="BG586" s="244">
        <f>IF(N586="zákl. přenesená",J586,0)</f>
        <v>0</v>
      </c>
      <c r="BH586" s="244">
        <f>IF(N586="sníž. přenesená",J586,0)</f>
        <v>0</v>
      </c>
      <c r="BI586" s="244">
        <f>IF(N586="nulová",J586,0)</f>
        <v>0</v>
      </c>
      <c r="BJ586" s="17" t="s">
        <v>146</v>
      </c>
      <c r="BK586" s="244">
        <f>ROUND(I586*H586,2)</f>
        <v>0</v>
      </c>
      <c r="BL586" s="17" t="s">
        <v>189</v>
      </c>
      <c r="BM586" s="243" t="s">
        <v>1180</v>
      </c>
    </row>
    <row r="587" s="12" customFormat="1" ht="22.8" customHeight="1">
      <c r="A587" s="12"/>
      <c r="B587" s="216"/>
      <c r="C587" s="217"/>
      <c r="D587" s="218" t="s">
        <v>72</v>
      </c>
      <c r="E587" s="230" t="s">
        <v>1181</v>
      </c>
      <c r="F587" s="230" t="s">
        <v>1182</v>
      </c>
      <c r="G587" s="217"/>
      <c r="H587" s="217"/>
      <c r="I587" s="220"/>
      <c r="J587" s="231">
        <f>BK587</f>
        <v>0</v>
      </c>
      <c r="K587" s="217"/>
      <c r="L587" s="222"/>
      <c r="M587" s="223"/>
      <c r="N587" s="224"/>
      <c r="O587" s="224"/>
      <c r="P587" s="225">
        <f>SUM(P588:P605)</f>
        <v>0</v>
      </c>
      <c r="Q587" s="224"/>
      <c r="R587" s="225">
        <f>SUM(R588:R605)</f>
        <v>0.78110400000000002</v>
      </c>
      <c r="S587" s="224"/>
      <c r="T587" s="226">
        <f>SUM(T588:T605)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7" t="s">
        <v>145</v>
      </c>
      <c r="AT587" s="228" t="s">
        <v>72</v>
      </c>
      <c r="AU587" s="228" t="s">
        <v>79</v>
      </c>
      <c r="AY587" s="227" t="s">
        <v>136</v>
      </c>
      <c r="BK587" s="229">
        <f>SUM(BK588:BK605)</f>
        <v>0</v>
      </c>
    </row>
    <row r="588" s="2" customFormat="1" ht="16.5" customHeight="1">
      <c r="A588" s="38"/>
      <c r="B588" s="39"/>
      <c r="C588" s="232" t="s">
        <v>676</v>
      </c>
      <c r="D588" s="232" t="s">
        <v>139</v>
      </c>
      <c r="E588" s="233" t="s">
        <v>1183</v>
      </c>
      <c r="F588" s="234" t="s">
        <v>1184</v>
      </c>
      <c r="G588" s="235" t="s">
        <v>154</v>
      </c>
      <c r="H588" s="236">
        <v>37.600000000000001</v>
      </c>
      <c r="I588" s="237"/>
      <c r="J588" s="238">
        <f>ROUND(I588*H588,2)</f>
        <v>0</v>
      </c>
      <c r="K588" s="234" t="s">
        <v>143</v>
      </c>
      <c r="L588" s="44"/>
      <c r="M588" s="239" t="s">
        <v>1</v>
      </c>
      <c r="N588" s="240" t="s">
        <v>41</v>
      </c>
      <c r="O588" s="92"/>
      <c r="P588" s="241">
        <f>O588*H588</f>
        <v>0</v>
      </c>
      <c r="Q588" s="241">
        <v>0</v>
      </c>
      <c r="R588" s="241">
        <f>Q588*H588</f>
        <v>0</v>
      </c>
      <c r="S588" s="241">
        <v>0</v>
      </c>
      <c r="T588" s="242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43" t="s">
        <v>189</v>
      </c>
      <c r="AT588" s="243" t="s">
        <v>139</v>
      </c>
      <c r="AU588" s="243" t="s">
        <v>145</v>
      </c>
      <c r="AY588" s="17" t="s">
        <v>136</v>
      </c>
      <c r="BE588" s="244">
        <f>IF(N588="základní",J588,0)</f>
        <v>0</v>
      </c>
      <c r="BF588" s="244">
        <f>IF(N588="snížená",J588,0)</f>
        <v>0</v>
      </c>
      <c r="BG588" s="244">
        <f>IF(N588="zákl. přenesená",J588,0)</f>
        <v>0</v>
      </c>
      <c r="BH588" s="244">
        <f>IF(N588="sníž. přenesená",J588,0)</f>
        <v>0</v>
      </c>
      <c r="BI588" s="244">
        <f>IF(N588="nulová",J588,0)</f>
        <v>0</v>
      </c>
      <c r="BJ588" s="17" t="s">
        <v>146</v>
      </c>
      <c r="BK588" s="244">
        <f>ROUND(I588*H588,2)</f>
        <v>0</v>
      </c>
      <c r="BL588" s="17" t="s">
        <v>189</v>
      </c>
      <c r="BM588" s="243" t="s">
        <v>1185</v>
      </c>
    </row>
    <row r="589" s="2" customFormat="1" ht="16.5" customHeight="1">
      <c r="A589" s="38"/>
      <c r="B589" s="39"/>
      <c r="C589" s="232" t="s">
        <v>1186</v>
      </c>
      <c r="D589" s="232" t="s">
        <v>139</v>
      </c>
      <c r="E589" s="233" t="s">
        <v>1187</v>
      </c>
      <c r="F589" s="234" t="s">
        <v>1188</v>
      </c>
      <c r="G589" s="235" t="s">
        <v>154</v>
      </c>
      <c r="H589" s="236">
        <v>37.600000000000001</v>
      </c>
      <c r="I589" s="237"/>
      <c r="J589" s="238">
        <f>ROUND(I589*H589,2)</f>
        <v>0</v>
      </c>
      <c r="K589" s="234" t="s">
        <v>143</v>
      </c>
      <c r="L589" s="44"/>
      <c r="M589" s="239" t="s">
        <v>1</v>
      </c>
      <c r="N589" s="240" t="s">
        <v>41</v>
      </c>
      <c r="O589" s="92"/>
      <c r="P589" s="241">
        <f>O589*H589</f>
        <v>0</v>
      </c>
      <c r="Q589" s="241">
        <v>0.00029999999999999997</v>
      </c>
      <c r="R589" s="241">
        <f>Q589*H589</f>
        <v>0.01128</v>
      </c>
      <c r="S589" s="241">
        <v>0</v>
      </c>
      <c r="T589" s="242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43" t="s">
        <v>189</v>
      </c>
      <c r="AT589" s="243" t="s">
        <v>139</v>
      </c>
      <c r="AU589" s="243" t="s">
        <v>145</v>
      </c>
      <c r="AY589" s="17" t="s">
        <v>136</v>
      </c>
      <c r="BE589" s="244">
        <f>IF(N589="základní",J589,0)</f>
        <v>0</v>
      </c>
      <c r="BF589" s="244">
        <f>IF(N589="snížená",J589,0)</f>
        <v>0</v>
      </c>
      <c r="BG589" s="244">
        <f>IF(N589="zákl. přenesená",J589,0)</f>
        <v>0</v>
      </c>
      <c r="BH589" s="244">
        <f>IF(N589="sníž. přenesená",J589,0)</f>
        <v>0</v>
      </c>
      <c r="BI589" s="244">
        <f>IF(N589="nulová",J589,0)</f>
        <v>0</v>
      </c>
      <c r="BJ589" s="17" t="s">
        <v>146</v>
      </c>
      <c r="BK589" s="244">
        <f>ROUND(I589*H589,2)</f>
        <v>0</v>
      </c>
      <c r="BL589" s="17" t="s">
        <v>189</v>
      </c>
      <c r="BM589" s="243" t="s">
        <v>1189</v>
      </c>
    </row>
    <row r="590" s="2" customFormat="1" ht="21.75" customHeight="1">
      <c r="A590" s="38"/>
      <c r="B590" s="39"/>
      <c r="C590" s="232" t="s">
        <v>680</v>
      </c>
      <c r="D590" s="232" t="s">
        <v>139</v>
      </c>
      <c r="E590" s="233" t="s">
        <v>1190</v>
      </c>
      <c r="F590" s="234" t="s">
        <v>1191</v>
      </c>
      <c r="G590" s="235" t="s">
        <v>154</v>
      </c>
      <c r="H590" s="236">
        <v>37.600000000000001</v>
      </c>
      <c r="I590" s="237"/>
      <c r="J590" s="238">
        <f>ROUND(I590*H590,2)</f>
        <v>0</v>
      </c>
      <c r="K590" s="234" t="s">
        <v>143</v>
      </c>
      <c r="L590" s="44"/>
      <c r="M590" s="239" t="s">
        <v>1</v>
      </c>
      <c r="N590" s="240" t="s">
        <v>41</v>
      </c>
      <c r="O590" s="92"/>
      <c r="P590" s="241">
        <f>O590*H590</f>
        <v>0</v>
      </c>
      <c r="Q590" s="241">
        <v>0.0060499999999999998</v>
      </c>
      <c r="R590" s="241">
        <f>Q590*H590</f>
        <v>0.22748000000000002</v>
      </c>
      <c r="S590" s="241">
        <v>0</v>
      </c>
      <c r="T590" s="242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43" t="s">
        <v>189</v>
      </c>
      <c r="AT590" s="243" t="s">
        <v>139</v>
      </c>
      <c r="AU590" s="243" t="s">
        <v>145</v>
      </c>
      <c r="AY590" s="17" t="s">
        <v>136</v>
      </c>
      <c r="BE590" s="244">
        <f>IF(N590="základní",J590,0)</f>
        <v>0</v>
      </c>
      <c r="BF590" s="244">
        <f>IF(N590="snížená",J590,0)</f>
        <v>0</v>
      </c>
      <c r="BG590" s="244">
        <f>IF(N590="zákl. přenesená",J590,0)</f>
        <v>0</v>
      </c>
      <c r="BH590" s="244">
        <f>IF(N590="sníž. přenesená",J590,0)</f>
        <v>0</v>
      </c>
      <c r="BI590" s="244">
        <f>IF(N590="nulová",J590,0)</f>
        <v>0</v>
      </c>
      <c r="BJ590" s="17" t="s">
        <v>146</v>
      </c>
      <c r="BK590" s="244">
        <f>ROUND(I590*H590,2)</f>
        <v>0</v>
      </c>
      <c r="BL590" s="17" t="s">
        <v>189</v>
      </c>
      <c r="BM590" s="243" t="s">
        <v>1192</v>
      </c>
    </row>
    <row r="591" s="15" customFormat="1">
      <c r="A591" s="15"/>
      <c r="B591" s="268"/>
      <c r="C591" s="269"/>
      <c r="D591" s="247" t="s">
        <v>156</v>
      </c>
      <c r="E591" s="270" t="s">
        <v>1</v>
      </c>
      <c r="F591" s="271" t="s">
        <v>176</v>
      </c>
      <c r="G591" s="269"/>
      <c r="H591" s="270" t="s">
        <v>1</v>
      </c>
      <c r="I591" s="272"/>
      <c r="J591" s="269"/>
      <c r="K591" s="269"/>
      <c r="L591" s="273"/>
      <c r="M591" s="274"/>
      <c r="N591" s="275"/>
      <c r="O591" s="275"/>
      <c r="P591" s="275"/>
      <c r="Q591" s="275"/>
      <c r="R591" s="275"/>
      <c r="S591" s="275"/>
      <c r="T591" s="276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7" t="s">
        <v>156</v>
      </c>
      <c r="AU591" s="277" t="s">
        <v>145</v>
      </c>
      <c r="AV591" s="15" t="s">
        <v>79</v>
      </c>
      <c r="AW591" s="15" t="s">
        <v>30</v>
      </c>
      <c r="AX591" s="15" t="s">
        <v>73</v>
      </c>
      <c r="AY591" s="277" t="s">
        <v>136</v>
      </c>
    </row>
    <row r="592" s="13" customFormat="1">
      <c r="A592" s="13"/>
      <c r="B592" s="245"/>
      <c r="C592" s="246"/>
      <c r="D592" s="247" t="s">
        <v>156</v>
      </c>
      <c r="E592" s="248" t="s">
        <v>1</v>
      </c>
      <c r="F592" s="249" t="s">
        <v>1193</v>
      </c>
      <c r="G592" s="246"/>
      <c r="H592" s="250">
        <v>24</v>
      </c>
      <c r="I592" s="251"/>
      <c r="J592" s="246"/>
      <c r="K592" s="246"/>
      <c r="L592" s="252"/>
      <c r="M592" s="253"/>
      <c r="N592" s="254"/>
      <c r="O592" s="254"/>
      <c r="P592" s="254"/>
      <c r="Q592" s="254"/>
      <c r="R592" s="254"/>
      <c r="S592" s="254"/>
      <c r="T592" s="25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6" t="s">
        <v>156</v>
      </c>
      <c r="AU592" s="256" t="s">
        <v>145</v>
      </c>
      <c r="AV592" s="13" t="s">
        <v>145</v>
      </c>
      <c r="AW592" s="13" t="s">
        <v>30</v>
      </c>
      <c r="AX592" s="13" t="s">
        <v>73</v>
      </c>
      <c r="AY592" s="256" t="s">
        <v>136</v>
      </c>
    </row>
    <row r="593" s="15" customFormat="1">
      <c r="A593" s="15"/>
      <c r="B593" s="268"/>
      <c r="C593" s="269"/>
      <c r="D593" s="247" t="s">
        <v>156</v>
      </c>
      <c r="E593" s="270" t="s">
        <v>1</v>
      </c>
      <c r="F593" s="271" t="s">
        <v>178</v>
      </c>
      <c r="G593" s="269"/>
      <c r="H593" s="270" t="s">
        <v>1</v>
      </c>
      <c r="I593" s="272"/>
      <c r="J593" s="269"/>
      <c r="K593" s="269"/>
      <c r="L593" s="273"/>
      <c r="M593" s="274"/>
      <c r="N593" s="275"/>
      <c r="O593" s="275"/>
      <c r="P593" s="275"/>
      <c r="Q593" s="275"/>
      <c r="R593" s="275"/>
      <c r="S593" s="275"/>
      <c r="T593" s="276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7" t="s">
        <v>156</v>
      </c>
      <c r="AU593" s="277" t="s">
        <v>145</v>
      </c>
      <c r="AV593" s="15" t="s">
        <v>79</v>
      </c>
      <c r="AW593" s="15" t="s">
        <v>30</v>
      </c>
      <c r="AX593" s="15" t="s">
        <v>73</v>
      </c>
      <c r="AY593" s="277" t="s">
        <v>136</v>
      </c>
    </row>
    <row r="594" s="13" customFormat="1">
      <c r="A594" s="13"/>
      <c r="B594" s="245"/>
      <c r="C594" s="246"/>
      <c r="D594" s="247" t="s">
        <v>156</v>
      </c>
      <c r="E594" s="248" t="s">
        <v>1</v>
      </c>
      <c r="F594" s="249" t="s">
        <v>1194</v>
      </c>
      <c r="G594" s="246"/>
      <c r="H594" s="250">
        <v>11.199999999999999</v>
      </c>
      <c r="I594" s="251"/>
      <c r="J594" s="246"/>
      <c r="K594" s="246"/>
      <c r="L594" s="252"/>
      <c r="M594" s="253"/>
      <c r="N594" s="254"/>
      <c r="O594" s="254"/>
      <c r="P594" s="254"/>
      <c r="Q594" s="254"/>
      <c r="R594" s="254"/>
      <c r="S594" s="254"/>
      <c r="T594" s="25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6" t="s">
        <v>156</v>
      </c>
      <c r="AU594" s="256" t="s">
        <v>145</v>
      </c>
      <c r="AV594" s="13" t="s">
        <v>145</v>
      </c>
      <c r="AW594" s="13" t="s">
        <v>30</v>
      </c>
      <c r="AX594" s="13" t="s">
        <v>73</v>
      </c>
      <c r="AY594" s="256" t="s">
        <v>136</v>
      </c>
    </row>
    <row r="595" s="15" customFormat="1">
      <c r="A595" s="15"/>
      <c r="B595" s="268"/>
      <c r="C595" s="269"/>
      <c r="D595" s="247" t="s">
        <v>156</v>
      </c>
      <c r="E595" s="270" t="s">
        <v>1</v>
      </c>
      <c r="F595" s="271" t="s">
        <v>170</v>
      </c>
      <c r="G595" s="269"/>
      <c r="H595" s="270" t="s">
        <v>1</v>
      </c>
      <c r="I595" s="272"/>
      <c r="J595" s="269"/>
      <c r="K595" s="269"/>
      <c r="L595" s="273"/>
      <c r="M595" s="274"/>
      <c r="N595" s="275"/>
      <c r="O595" s="275"/>
      <c r="P595" s="275"/>
      <c r="Q595" s="275"/>
      <c r="R595" s="275"/>
      <c r="S595" s="275"/>
      <c r="T595" s="27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7" t="s">
        <v>156</v>
      </c>
      <c r="AU595" s="277" t="s">
        <v>145</v>
      </c>
      <c r="AV595" s="15" t="s">
        <v>79</v>
      </c>
      <c r="AW595" s="15" t="s">
        <v>30</v>
      </c>
      <c r="AX595" s="15" t="s">
        <v>73</v>
      </c>
      <c r="AY595" s="277" t="s">
        <v>136</v>
      </c>
    </row>
    <row r="596" s="13" customFormat="1">
      <c r="A596" s="13"/>
      <c r="B596" s="245"/>
      <c r="C596" s="246"/>
      <c r="D596" s="247" t="s">
        <v>156</v>
      </c>
      <c r="E596" s="248" t="s">
        <v>1</v>
      </c>
      <c r="F596" s="249" t="s">
        <v>1195</v>
      </c>
      <c r="G596" s="246"/>
      <c r="H596" s="250">
        <v>2.3999999999999999</v>
      </c>
      <c r="I596" s="251"/>
      <c r="J596" s="246"/>
      <c r="K596" s="246"/>
      <c r="L596" s="252"/>
      <c r="M596" s="253"/>
      <c r="N596" s="254"/>
      <c r="O596" s="254"/>
      <c r="P596" s="254"/>
      <c r="Q596" s="254"/>
      <c r="R596" s="254"/>
      <c r="S596" s="254"/>
      <c r="T596" s="25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6" t="s">
        <v>156</v>
      </c>
      <c r="AU596" s="256" t="s">
        <v>145</v>
      </c>
      <c r="AV596" s="13" t="s">
        <v>145</v>
      </c>
      <c r="AW596" s="13" t="s">
        <v>30</v>
      </c>
      <c r="AX596" s="13" t="s">
        <v>73</v>
      </c>
      <c r="AY596" s="256" t="s">
        <v>136</v>
      </c>
    </row>
    <row r="597" s="14" customFormat="1">
      <c r="A597" s="14"/>
      <c r="B597" s="257"/>
      <c r="C597" s="258"/>
      <c r="D597" s="247" t="s">
        <v>156</v>
      </c>
      <c r="E597" s="259" t="s">
        <v>1</v>
      </c>
      <c r="F597" s="260" t="s">
        <v>159</v>
      </c>
      <c r="G597" s="258"/>
      <c r="H597" s="261">
        <v>37.600000000000001</v>
      </c>
      <c r="I597" s="262"/>
      <c r="J597" s="258"/>
      <c r="K597" s="258"/>
      <c r="L597" s="263"/>
      <c r="M597" s="264"/>
      <c r="N597" s="265"/>
      <c r="O597" s="265"/>
      <c r="P597" s="265"/>
      <c r="Q597" s="265"/>
      <c r="R597" s="265"/>
      <c r="S597" s="265"/>
      <c r="T597" s="26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7" t="s">
        <v>156</v>
      </c>
      <c r="AU597" s="267" t="s">
        <v>145</v>
      </c>
      <c r="AV597" s="14" t="s">
        <v>144</v>
      </c>
      <c r="AW597" s="14" t="s">
        <v>30</v>
      </c>
      <c r="AX597" s="14" t="s">
        <v>79</v>
      </c>
      <c r="AY597" s="267" t="s">
        <v>136</v>
      </c>
    </row>
    <row r="598" s="2" customFormat="1" ht="16.5" customHeight="1">
      <c r="A598" s="38"/>
      <c r="B598" s="39"/>
      <c r="C598" s="278" t="s">
        <v>1196</v>
      </c>
      <c r="D598" s="278" t="s">
        <v>212</v>
      </c>
      <c r="E598" s="279" t="s">
        <v>1197</v>
      </c>
      <c r="F598" s="280" t="s">
        <v>1198</v>
      </c>
      <c r="G598" s="281" t="s">
        <v>154</v>
      </c>
      <c r="H598" s="282">
        <v>41.359999999999999</v>
      </c>
      <c r="I598" s="283"/>
      <c r="J598" s="284">
        <f>ROUND(I598*H598,2)</f>
        <v>0</v>
      </c>
      <c r="K598" s="280" t="s">
        <v>143</v>
      </c>
      <c r="L598" s="285"/>
      <c r="M598" s="286" t="s">
        <v>1</v>
      </c>
      <c r="N598" s="287" t="s">
        <v>41</v>
      </c>
      <c r="O598" s="92"/>
      <c r="P598" s="241">
        <f>O598*H598</f>
        <v>0</v>
      </c>
      <c r="Q598" s="241">
        <v>0.0129</v>
      </c>
      <c r="R598" s="241">
        <f>Q598*H598</f>
        <v>0.53354400000000002</v>
      </c>
      <c r="S598" s="241">
        <v>0</v>
      </c>
      <c r="T598" s="242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43" t="s">
        <v>225</v>
      </c>
      <c r="AT598" s="243" t="s">
        <v>212</v>
      </c>
      <c r="AU598" s="243" t="s">
        <v>145</v>
      </c>
      <c r="AY598" s="17" t="s">
        <v>136</v>
      </c>
      <c r="BE598" s="244">
        <f>IF(N598="základní",J598,0)</f>
        <v>0</v>
      </c>
      <c r="BF598" s="244">
        <f>IF(N598="snížená",J598,0)</f>
        <v>0</v>
      </c>
      <c r="BG598" s="244">
        <f>IF(N598="zákl. přenesená",J598,0)</f>
        <v>0</v>
      </c>
      <c r="BH598" s="244">
        <f>IF(N598="sníž. přenesená",J598,0)</f>
        <v>0</v>
      </c>
      <c r="BI598" s="244">
        <f>IF(N598="nulová",J598,0)</f>
        <v>0</v>
      </c>
      <c r="BJ598" s="17" t="s">
        <v>146</v>
      </c>
      <c r="BK598" s="244">
        <f>ROUND(I598*H598,2)</f>
        <v>0</v>
      </c>
      <c r="BL598" s="17" t="s">
        <v>189</v>
      </c>
      <c r="BM598" s="243" t="s">
        <v>1199</v>
      </c>
    </row>
    <row r="599" s="2" customFormat="1" ht="21.75" customHeight="1">
      <c r="A599" s="38"/>
      <c r="B599" s="39"/>
      <c r="C599" s="232" t="s">
        <v>683</v>
      </c>
      <c r="D599" s="232" t="s">
        <v>139</v>
      </c>
      <c r="E599" s="233" t="s">
        <v>1200</v>
      </c>
      <c r="F599" s="234" t="s">
        <v>1201</v>
      </c>
      <c r="G599" s="235" t="s">
        <v>201</v>
      </c>
      <c r="H599" s="236">
        <v>17.600000000000001</v>
      </c>
      <c r="I599" s="237"/>
      <c r="J599" s="238">
        <f>ROUND(I599*H599,2)</f>
        <v>0</v>
      </c>
      <c r="K599" s="234" t="s">
        <v>143</v>
      </c>
      <c r="L599" s="44"/>
      <c r="M599" s="239" t="s">
        <v>1</v>
      </c>
      <c r="N599" s="240" t="s">
        <v>41</v>
      </c>
      <c r="O599" s="92"/>
      <c r="P599" s="241">
        <f>O599*H599</f>
        <v>0</v>
      </c>
      <c r="Q599" s="241">
        <v>0.00050000000000000001</v>
      </c>
      <c r="R599" s="241">
        <f>Q599*H599</f>
        <v>0.0088000000000000005</v>
      </c>
      <c r="S599" s="241">
        <v>0</v>
      </c>
      <c r="T599" s="242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43" t="s">
        <v>189</v>
      </c>
      <c r="AT599" s="243" t="s">
        <v>139</v>
      </c>
      <c r="AU599" s="243" t="s">
        <v>145</v>
      </c>
      <c r="AY599" s="17" t="s">
        <v>136</v>
      </c>
      <c r="BE599" s="244">
        <f>IF(N599="základní",J599,0)</f>
        <v>0</v>
      </c>
      <c r="BF599" s="244">
        <f>IF(N599="snížená",J599,0)</f>
        <v>0</v>
      </c>
      <c r="BG599" s="244">
        <f>IF(N599="zákl. přenesená",J599,0)</f>
        <v>0</v>
      </c>
      <c r="BH599" s="244">
        <f>IF(N599="sníž. přenesená",J599,0)</f>
        <v>0</v>
      </c>
      <c r="BI599" s="244">
        <f>IF(N599="nulová",J599,0)</f>
        <v>0</v>
      </c>
      <c r="BJ599" s="17" t="s">
        <v>146</v>
      </c>
      <c r="BK599" s="244">
        <f>ROUND(I599*H599,2)</f>
        <v>0</v>
      </c>
      <c r="BL599" s="17" t="s">
        <v>189</v>
      </c>
      <c r="BM599" s="243" t="s">
        <v>1202</v>
      </c>
    </row>
    <row r="600" s="15" customFormat="1">
      <c r="A600" s="15"/>
      <c r="B600" s="268"/>
      <c r="C600" s="269"/>
      <c r="D600" s="247" t="s">
        <v>156</v>
      </c>
      <c r="E600" s="270" t="s">
        <v>1</v>
      </c>
      <c r="F600" s="271" t="s">
        <v>176</v>
      </c>
      <c r="G600" s="269"/>
      <c r="H600" s="270" t="s">
        <v>1</v>
      </c>
      <c r="I600" s="272"/>
      <c r="J600" s="269"/>
      <c r="K600" s="269"/>
      <c r="L600" s="273"/>
      <c r="M600" s="274"/>
      <c r="N600" s="275"/>
      <c r="O600" s="275"/>
      <c r="P600" s="275"/>
      <c r="Q600" s="275"/>
      <c r="R600" s="275"/>
      <c r="S600" s="275"/>
      <c r="T600" s="27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7" t="s">
        <v>156</v>
      </c>
      <c r="AU600" s="277" t="s">
        <v>145</v>
      </c>
      <c r="AV600" s="15" t="s">
        <v>79</v>
      </c>
      <c r="AW600" s="15" t="s">
        <v>30</v>
      </c>
      <c r="AX600" s="15" t="s">
        <v>73</v>
      </c>
      <c r="AY600" s="277" t="s">
        <v>136</v>
      </c>
    </row>
    <row r="601" s="13" customFormat="1">
      <c r="A601" s="13"/>
      <c r="B601" s="245"/>
      <c r="C601" s="246"/>
      <c r="D601" s="247" t="s">
        <v>156</v>
      </c>
      <c r="E601" s="248" t="s">
        <v>1</v>
      </c>
      <c r="F601" s="249" t="s">
        <v>1203</v>
      </c>
      <c r="G601" s="246"/>
      <c r="H601" s="250">
        <v>12</v>
      </c>
      <c r="I601" s="251"/>
      <c r="J601" s="246"/>
      <c r="K601" s="246"/>
      <c r="L601" s="252"/>
      <c r="M601" s="253"/>
      <c r="N601" s="254"/>
      <c r="O601" s="254"/>
      <c r="P601" s="254"/>
      <c r="Q601" s="254"/>
      <c r="R601" s="254"/>
      <c r="S601" s="254"/>
      <c r="T601" s="25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6" t="s">
        <v>156</v>
      </c>
      <c r="AU601" s="256" t="s">
        <v>145</v>
      </c>
      <c r="AV601" s="13" t="s">
        <v>145</v>
      </c>
      <c r="AW601" s="13" t="s">
        <v>30</v>
      </c>
      <c r="AX601" s="13" t="s">
        <v>73</v>
      </c>
      <c r="AY601" s="256" t="s">
        <v>136</v>
      </c>
    </row>
    <row r="602" s="15" customFormat="1">
      <c r="A602" s="15"/>
      <c r="B602" s="268"/>
      <c r="C602" s="269"/>
      <c r="D602" s="247" t="s">
        <v>156</v>
      </c>
      <c r="E602" s="270" t="s">
        <v>1</v>
      </c>
      <c r="F602" s="271" t="s">
        <v>178</v>
      </c>
      <c r="G602" s="269"/>
      <c r="H602" s="270" t="s">
        <v>1</v>
      </c>
      <c r="I602" s="272"/>
      <c r="J602" s="269"/>
      <c r="K602" s="269"/>
      <c r="L602" s="273"/>
      <c r="M602" s="274"/>
      <c r="N602" s="275"/>
      <c r="O602" s="275"/>
      <c r="P602" s="275"/>
      <c r="Q602" s="275"/>
      <c r="R602" s="275"/>
      <c r="S602" s="275"/>
      <c r="T602" s="27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7" t="s">
        <v>156</v>
      </c>
      <c r="AU602" s="277" t="s">
        <v>145</v>
      </c>
      <c r="AV602" s="15" t="s">
        <v>79</v>
      </c>
      <c r="AW602" s="15" t="s">
        <v>30</v>
      </c>
      <c r="AX602" s="15" t="s">
        <v>73</v>
      </c>
      <c r="AY602" s="277" t="s">
        <v>136</v>
      </c>
    </row>
    <row r="603" s="13" customFormat="1">
      <c r="A603" s="13"/>
      <c r="B603" s="245"/>
      <c r="C603" s="246"/>
      <c r="D603" s="247" t="s">
        <v>156</v>
      </c>
      <c r="E603" s="248" t="s">
        <v>1</v>
      </c>
      <c r="F603" s="249" t="s">
        <v>1204</v>
      </c>
      <c r="G603" s="246"/>
      <c r="H603" s="250">
        <v>5.5999999999999996</v>
      </c>
      <c r="I603" s="251"/>
      <c r="J603" s="246"/>
      <c r="K603" s="246"/>
      <c r="L603" s="252"/>
      <c r="M603" s="253"/>
      <c r="N603" s="254"/>
      <c r="O603" s="254"/>
      <c r="P603" s="254"/>
      <c r="Q603" s="254"/>
      <c r="R603" s="254"/>
      <c r="S603" s="254"/>
      <c r="T603" s="25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6" t="s">
        <v>156</v>
      </c>
      <c r="AU603" s="256" t="s">
        <v>145</v>
      </c>
      <c r="AV603" s="13" t="s">
        <v>145</v>
      </c>
      <c r="AW603" s="13" t="s">
        <v>30</v>
      </c>
      <c r="AX603" s="13" t="s">
        <v>73</v>
      </c>
      <c r="AY603" s="256" t="s">
        <v>136</v>
      </c>
    </row>
    <row r="604" s="14" customFormat="1">
      <c r="A604" s="14"/>
      <c r="B604" s="257"/>
      <c r="C604" s="258"/>
      <c r="D604" s="247" t="s">
        <v>156</v>
      </c>
      <c r="E604" s="259" t="s">
        <v>1</v>
      </c>
      <c r="F604" s="260" t="s">
        <v>159</v>
      </c>
      <c r="G604" s="258"/>
      <c r="H604" s="261">
        <v>17.600000000000001</v>
      </c>
      <c r="I604" s="262"/>
      <c r="J604" s="258"/>
      <c r="K604" s="258"/>
      <c r="L604" s="263"/>
      <c r="M604" s="264"/>
      <c r="N604" s="265"/>
      <c r="O604" s="265"/>
      <c r="P604" s="265"/>
      <c r="Q604" s="265"/>
      <c r="R604" s="265"/>
      <c r="S604" s="265"/>
      <c r="T604" s="26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7" t="s">
        <v>156</v>
      </c>
      <c r="AU604" s="267" t="s">
        <v>145</v>
      </c>
      <c r="AV604" s="14" t="s">
        <v>144</v>
      </c>
      <c r="AW604" s="14" t="s">
        <v>30</v>
      </c>
      <c r="AX604" s="14" t="s">
        <v>79</v>
      </c>
      <c r="AY604" s="267" t="s">
        <v>136</v>
      </c>
    </row>
    <row r="605" s="2" customFormat="1" ht="21.75" customHeight="1">
      <c r="A605" s="38"/>
      <c r="B605" s="39"/>
      <c r="C605" s="232" t="s">
        <v>1205</v>
      </c>
      <c r="D605" s="232" t="s">
        <v>139</v>
      </c>
      <c r="E605" s="233" t="s">
        <v>1206</v>
      </c>
      <c r="F605" s="234" t="s">
        <v>1207</v>
      </c>
      <c r="G605" s="235" t="s">
        <v>300</v>
      </c>
      <c r="H605" s="236">
        <v>0.78100000000000003</v>
      </c>
      <c r="I605" s="237"/>
      <c r="J605" s="238">
        <f>ROUND(I605*H605,2)</f>
        <v>0</v>
      </c>
      <c r="K605" s="234" t="s">
        <v>143</v>
      </c>
      <c r="L605" s="44"/>
      <c r="M605" s="239" t="s">
        <v>1</v>
      </c>
      <c r="N605" s="240" t="s">
        <v>41</v>
      </c>
      <c r="O605" s="92"/>
      <c r="P605" s="241">
        <f>O605*H605</f>
        <v>0</v>
      </c>
      <c r="Q605" s="241">
        <v>0</v>
      </c>
      <c r="R605" s="241">
        <f>Q605*H605</f>
        <v>0</v>
      </c>
      <c r="S605" s="241">
        <v>0</v>
      </c>
      <c r="T605" s="242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43" t="s">
        <v>189</v>
      </c>
      <c r="AT605" s="243" t="s">
        <v>139</v>
      </c>
      <c r="AU605" s="243" t="s">
        <v>145</v>
      </c>
      <c r="AY605" s="17" t="s">
        <v>136</v>
      </c>
      <c r="BE605" s="244">
        <f>IF(N605="základní",J605,0)</f>
        <v>0</v>
      </c>
      <c r="BF605" s="244">
        <f>IF(N605="snížená",J605,0)</f>
        <v>0</v>
      </c>
      <c r="BG605" s="244">
        <f>IF(N605="zákl. přenesená",J605,0)</f>
        <v>0</v>
      </c>
      <c r="BH605" s="244">
        <f>IF(N605="sníž. přenesená",J605,0)</f>
        <v>0</v>
      </c>
      <c r="BI605" s="244">
        <f>IF(N605="nulová",J605,0)</f>
        <v>0</v>
      </c>
      <c r="BJ605" s="17" t="s">
        <v>146</v>
      </c>
      <c r="BK605" s="244">
        <f>ROUND(I605*H605,2)</f>
        <v>0</v>
      </c>
      <c r="BL605" s="17" t="s">
        <v>189</v>
      </c>
      <c r="BM605" s="243" t="s">
        <v>1208</v>
      </c>
    </row>
    <row r="606" s="12" customFormat="1" ht="22.8" customHeight="1">
      <c r="A606" s="12"/>
      <c r="B606" s="216"/>
      <c r="C606" s="217"/>
      <c r="D606" s="218" t="s">
        <v>72</v>
      </c>
      <c r="E606" s="230" t="s">
        <v>1209</v>
      </c>
      <c r="F606" s="230" t="s">
        <v>1210</v>
      </c>
      <c r="G606" s="217"/>
      <c r="H606" s="217"/>
      <c r="I606" s="220"/>
      <c r="J606" s="231">
        <f>BK606</f>
        <v>0</v>
      </c>
      <c r="K606" s="217"/>
      <c r="L606" s="222"/>
      <c r="M606" s="223"/>
      <c r="N606" s="224"/>
      <c r="O606" s="224"/>
      <c r="P606" s="225">
        <f>SUM(P607:P626)</f>
        <v>0</v>
      </c>
      <c r="Q606" s="224"/>
      <c r="R606" s="225">
        <f>SUM(R607:R626)</f>
        <v>0.50549942000000003</v>
      </c>
      <c r="S606" s="224"/>
      <c r="T606" s="226">
        <f>SUM(T607:T626)</f>
        <v>0.10002955999999999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27" t="s">
        <v>145</v>
      </c>
      <c r="AT606" s="228" t="s">
        <v>72</v>
      </c>
      <c r="AU606" s="228" t="s">
        <v>79</v>
      </c>
      <c r="AY606" s="227" t="s">
        <v>136</v>
      </c>
      <c r="BK606" s="229">
        <f>SUM(BK607:BK626)</f>
        <v>0</v>
      </c>
    </row>
    <row r="607" s="2" customFormat="1" ht="16.5" customHeight="1">
      <c r="A607" s="38"/>
      <c r="B607" s="39"/>
      <c r="C607" s="232" t="s">
        <v>687</v>
      </c>
      <c r="D607" s="232" t="s">
        <v>139</v>
      </c>
      <c r="E607" s="233" t="s">
        <v>1211</v>
      </c>
      <c r="F607" s="234" t="s">
        <v>1212</v>
      </c>
      <c r="G607" s="235" t="s">
        <v>154</v>
      </c>
      <c r="H607" s="236">
        <v>322.67599999999999</v>
      </c>
      <c r="I607" s="237"/>
      <c r="J607" s="238">
        <f>ROUND(I607*H607,2)</f>
        <v>0</v>
      </c>
      <c r="K607" s="234" t="s">
        <v>143</v>
      </c>
      <c r="L607" s="44"/>
      <c r="M607" s="239" t="s">
        <v>1</v>
      </c>
      <c r="N607" s="240" t="s">
        <v>41</v>
      </c>
      <c r="O607" s="92"/>
      <c r="P607" s="241">
        <f>O607*H607</f>
        <v>0</v>
      </c>
      <c r="Q607" s="241">
        <v>0.001</v>
      </c>
      <c r="R607" s="241">
        <f>Q607*H607</f>
        <v>0.32267600000000002</v>
      </c>
      <c r="S607" s="241">
        <v>0.00031</v>
      </c>
      <c r="T607" s="242">
        <f>S607*H607</f>
        <v>0.10002955999999999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43" t="s">
        <v>189</v>
      </c>
      <c r="AT607" s="243" t="s">
        <v>139</v>
      </c>
      <c r="AU607" s="243" t="s">
        <v>145</v>
      </c>
      <c r="AY607" s="17" t="s">
        <v>136</v>
      </c>
      <c r="BE607" s="244">
        <f>IF(N607="základní",J607,0)</f>
        <v>0</v>
      </c>
      <c r="BF607" s="244">
        <f>IF(N607="snížená",J607,0)</f>
        <v>0</v>
      </c>
      <c r="BG607" s="244">
        <f>IF(N607="zákl. přenesená",J607,0)</f>
        <v>0</v>
      </c>
      <c r="BH607" s="244">
        <f>IF(N607="sníž. přenesená",J607,0)</f>
        <v>0</v>
      </c>
      <c r="BI607" s="244">
        <f>IF(N607="nulová",J607,0)</f>
        <v>0</v>
      </c>
      <c r="BJ607" s="17" t="s">
        <v>146</v>
      </c>
      <c r="BK607" s="244">
        <f>ROUND(I607*H607,2)</f>
        <v>0</v>
      </c>
      <c r="BL607" s="17" t="s">
        <v>189</v>
      </c>
      <c r="BM607" s="243" t="s">
        <v>1213</v>
      </c>
    </row>
    <row r="608" s="15" customFormat="1">
      <c r="A608" s="15"/>
      <c r="B608" s="268"/>
      <c r="C608" s="269"/>
      <c r="D608" s="247" t="s">
        <v>156</v>
      </c>
      <c r="E608" s="270" t="s">
        <v>1</v>
      </c>
      <c r="F608" s="271" t="s">
        <v>168</v>
      </c>
      <c r="G608" s="269"/>
      <c r="H608" s="270" t="s">
        <v>1</v>
      </c>
      <c r="I608" s="272"/>
      <c r="J608" s="269"/>
      <c r="K608" s="269"/>
      <c r="L608" s="273"/>
      <c r="M608" s="274"/>
      <c r="N608" s="275"/>
      <c r="O608" s="275"/>
      <c r="P608" s="275"/>
      <c r="Q608" s="275"/>
      <c r="R608" s="275"/>
      <c r="S608" s="275"/>
      <c r="T608" s="276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7" t="s">
        <v>156</v>
      </c>
      <c r="AU608" s="277" t="s">
        <v>145</v>
      </c>
      <c r="AV608" s="15" t="s">
        <v>79</v>
      </c>
      <c r="AW608" s="15" t="s">
        <v>30</v>
      </c>
      <c r="AX608" s="15" t="s">
        <v>73</v>
      </c>
      <c r="AY608" s="277" t="s">
        <v>136</v>
      </c>
    </row>
    <row r="609" s="13" customFormat="1">
      <c r="A609" s="13"/>
      <c r="B609" s="245"/>
      <c r="C609" s="246"/>
      <c r="D609" s="247" t="s">
        <v>156</v>
      </c>
      <c r="E609" s="248" t="s">
        <v>1</v>
      </c>
      <c r="F609" s="249" t="s">
        <v>169</v>
      </c>
      <c r="G609" s="246"/>
      <c r="H609" s="250">
        <v>142.72</v>
      </c>
      <c r="I609" s="251"/>
      <c r="J609" s="246"/>
      <c r="K609" s="246"/>
      <c r="L609" s="252"/>
      <c r="M609" s="253"/>
      <c r="N609" s="254"/>
      <c r="O609" s="254"/>
      <c r="P609" s="254"/>
      <c r="Q609" s="254"/>
      <c r="R609" s="254"/>
      <c r="S609" s="254"/>
      <c r="T609" s="25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6" t="s">
        <v>156</v>
      </c>
      <c r="AU609" s="256" t="s">
        <v>145</v>
      </c>
      <c r="AV609" s="13" t="s">
        <v>145</v>
      </c>
      <c r="AW609" s="13" t="s">
        <v>30</v>
      </c>
      <c r="AX609" s="13" t="s">
        <v>73</v>
      </c>
      <c r="AY609" s="256" t="s">
        <v>136</v>
      </c>
    </row>
    <row r="610" s="15" customFormat="1">
      <c r="A610" s="15"/>
      <c r="B610" s="268"/>
      <c r="C610" s="269"/>
      <c r="D610" s="247" t="s">
        <v>156</v>
      </c>
      <c r="E610" s="270" t="s">
        <v>1</v>
      </c>
      <c r="F610" s="271" t="s">
        <v>170</v>
      </c>
      <c r="G610" s="269"/>
      <c r="H610" s="270" t="s">
        <v>1</v>
      </c>
      <c r="I610" s="272"/>
      <c r="J610" s="269"/>
      <c r="K610" s="269"/>
      <c r="L610" s="273"/>
      <c r="M610" s="274"/>
      <c r="N610" s="275"/>
      <c r="O610" s="275"/>
      <c r="P610" s="275"/>
      <c r="Q610" s="275"/>
      <c r="R610" s="275"/>
      <c r="S610" s="275"/>
      <c r="T610" s="27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7" t="s">
        <v>156</v>
      </c>
      <c r="AU610" s="277" t="s">
        <v>145</v>
      </c>
      <c r="AV610" s="15" t="s">
        <v>79</v>
      </c>
      <c r="AW610" s="15" t="s">
        <v>30</v>
      </c>
      <c r="AX610" s="15" t="s">
        <v>73</v>
      </c>
      <c r="AY610" s="277" t="s">
        <v>136</v>
      </c>
    </row>
    <row r="611" s="13" customFormat="1">
      <c r="A611" s="13"/>
      <c r="B611" s="245"/>
      <c r="C611" s="246"/>
      <c r="D611" s="247" t="s">
        <v>156</v>
      </c>
      <c r="E611" s="248" t="s">
        <v>1</v>
      </c>
      <c r="F611" s="249" t="s">
        <v>171</v>
      </c>
      <c r="G611" s="246"/>
      <c r="H611" s="250">
        <v>42.240000000000002</v>
      </c>
      <c r="I611" s="251"/>
      <c r="J611" s="246"/>
      <c r="K611" s="246"/>
      <c r="L611" s="252"/>
      <c r="M611" s="253"/>
      <c r="N611" s="254"/>
      <c r="O611" s="254"/>
      <c r="P611" s="254"/>
      <c r="Q611" s="254"/>
      <c r="R611" s="254"/>
      <c r="S611" s="254"/>
      <c r="T611" s="25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6" t="s">
        <v>156</v>
      </c>
      <c r="AU611" s="256" t="s">
        <v>145</v>
      </c>
      <c r="AV611" s="13" t="s">
        <v>145</v>
      </c>
      <c r="AW611" s="13" t="s">
        <v>30</v>
      </c>
      <c r="AX611" s="13" t="s">
        <v>73</v>
      </c>
      <c r="AY611" s="256" t="s">
        <v>136</v>
      </c>
    </row>
    <row r="612" s="15" customFormat="1">
      <c r="A612" s="15"/>
      <c r="B612" s="268"/>
      <c r="C612" s="269"/>
      <c r="D612" s="247" t="s">
        <v>156</v>
      </c>
      <c r="E612" s="270" t="s">
        <v>1</v>
      </c>
      <c r="F612" s="271" t="s">
        <v>172</v>
      </c>
      <c r="G612" s="269"/>
      <c r="H612" s="270" t="s">
        <v>1</v>
      </c>
      <c r="I612" s="272"/>
      <c r="J612" s="269"/>
      <c r="K612" s="269"/>
      <c r="L612" s="273"/>
      <c r="M612" s="274"/>
      <c r="N612" s="275"/>
      <c r="O612" s="275"/>
      <c r="P612" s="275"/>
      <c r="Q612" s="275"/>
      <c r="R612" s="275"/>
      <c r="S612" s="275"/>
      <c r="T612" s="276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7" t="s">
        <v>156</v>
      </c>
      <c r="AU612" s="277" t="s">
        <v>145</v>
      </c>
      <c r="AV612" s="15" t="s">
        <v>79</v>
      </c>
      <c r="AW612" s="15" t="s">
        <v>30</v>
      </c>
      <c r="AX612" s="15" t="s">
        <v>73</v>
      </c>
      <c r="AY612" s="277" t="s">
        <v>136</v>
      </c>
    </row>
    <row r="613" s="13" customFormat="1">
      <c r="A613" s="13"/>
      <c r="B613" s="245"/>
      <c r="C613" s="246"/>
      <c r="D613" s="247" t="s">
        <v>156</v>
      </c>
      <c r="E613" s="248" t="s">
        <v>1</v>
      </c>
      <c r="F613" s="249" t="s">
        <v>173</v>
      </c>
      <c r="G613" s="246"/>
      <c r="H613" s="250">
        <v>14.651999999999999</v>
      </c>
      <c r="I613" s="251"/>
      <c r="J613" s="246"/>
      <c r="K613" s="246"/>
      <c r="L613" s="252"/>
      <c r="M613" s="253"/>
      <c r="N613" s="254"/>
      <c r="O613" s="254"/>
      <c r="P613" s="254"/>
      <c r="Q613" s="254"/>
      <c r="R613" s="254"/>
      <c r="S613" s="254"/>
      <c r="T613" s="25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6" t="s">
        <v>156</v>
      </c>
      <c r="AU613" s="256" t="s">
        <v>145</v>
      </c>
      <c r="AV613" s="13" t="s">
        <v>145</v>
      </c>
      <c r="AW613" s="13" t="s">
        <v>30</v>
      </c>
      <c r="AX613" s="13" t="s">
        <v>73</v>
      </c>
      <c r="AY613" s="256" t="s">
        <v>136</v>
      </c>
    </row>
    <row r="614" s="15" customFormat="1">
      <c r="A614" s="15"/>
      <c r="B614" s="268"/>
      <c r="C614" s="269"/>
      <c r="D614" s="247" t="s">
        <v>156</v>
      </c>
      <c r="E614" s="270" t="s">
        <v>1</v>
      </c>
      <c r="F614" s="271" t="s">
        <v>174</v>
      </c>
      <c r="G614" s="269"/>
      <c r="H614" s="270" t="s">
        <v>1</v>
      </c>
      <c r="I614" s="272"/>
      <c r="J614" s="269"/>
      <c r="K614" s="269"/>
      <c r="L614" s="273"/>
      <c r="M614" s="274"/>
      <c r="N614" s="275"/>
      <c r="O614" s="275"/>
      <c r="P614" s="275"/>
      <c r="Q614" s="275"/>
      <c r="R614" s="275"/>
      <c r="S614" s="275"/>
      <c r="T614" s="27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7" t="s">
        <v>156</v>
      </c>
      <c r="AU614" s="277" t="s">
        <v>145</v>
      </c>
      <c r="AV614" s="15" t="s">
        <v>79</v>
      </c>
      <c r="AW614" s="15" t="s">
        <v>30</v>
      </c>
      <c r="AX614" s="15" t="s">
        <v>73</v>
      </c>
      <c r="AY614" s="277" t="s">
        <v>136</v>
      </c>
    </row>
    <row r="615" s="13" customFormat="1">
      <c r="A615" s="13"/>
      <c r="B615" s="245"/>
      <c r="C615" s="246"/>
      <c r="D615" s="247" t="s">
        <v>156</v>
      </c>
      <c r="E615" s="248" t="s">
        <v>1</v>
      </c>
      <c r="F615" s="249" t="s">
        <v>175</v>
      </c>
      <c r="G615" s="246"/>
      <c r="H615" s="250">
        <v>58.607999999999997</v>
      </c>
      <c r="I615" s="251"/>
      <c r="J615" s="246"/>
      <c r="K615" s="246"/>
      <c r="L615" s="252"/>
      <c r="M615" s="253"/>
      <c r="N615" s="254"/>
      <c r="O615" s="254"/>
      <c r="P615" s="254"/>
      <c r="Q615" s="254"/>
      <c r="R615" s="254"/>
      <c r="S615" s="254"/>
      <c r="T615" s="25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6" t="s">
        <v>156</v>
      </c>
      <c r="AU615" s="256" t="s">
        <v>145</v>
      </c>
      <c r="AV615" s="13" t="s">
        <v>145</v>
      </c>
      <c r="AW615" s="13" t="s">
        <v>30</v>
      </c>
      <c r="AX615" s="13" t="s">
        <v>73</v>
      </c>
      <c r="AY615" s="256" t="s">
        <v>136</v>
      </c>
    </row>
    <row r="616" s="15" customFormat="1">
      <c r="A616" s="15"/>
      <c r="B616" s="268"/>
      <c r="C616" s="269"/>
      <c r="D616" s="247" t="s">
        <v>156</v>
      </c>
      <c r="E616" s="270" t="s">
        <v>1</v>
      </c>
      <c r="F616" s="271" t="s">
        <v>176</v>
      </c>
      <c r="G616" s="269"/>
      <c r="H616" s="270" t="s">
        <v>1</v>
      </c>
      <c r="I616" s="272"/>
      <c r="J616" s="269"/>
      <c r="K616" s="269"/>
      <c r="L616" s="273"/>
      <c r="M616" s="274"/>
      <c r="N616" s="275"/>
      <c r="O616" s="275"/>
      <c r="P616" s="275"/>
      <c r="Q616" s="275"/>
      <c r="R616" s="275"/>
      <c r="S616" s="275"/>
      <c r="T616" s="276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7" t="s">
        <v>156</v>
      </c>
      <c r="AU616" s="277" t="s">
        <v>145</v>
      </c>
      <c r="AV616" s="15" t="s">
        <v>79</v>
      </c>
      <c r="AW616" s="15" t="s">
        <v>30</v>
      </c>
      <c r="AX616" s="15" t="s">
        <v>73</v>
      </c>
      <c r="AY616" s="277" t="s">
        <v>136</v>
      </c>
    </row>
    <row r="617" s="13" customFormat="1">
      <c r="A617" s="13"/>
      <c r="B617" s="245"/>
      <c r="C617" s="246"/>
      <c r="D617" s="247" t="s">
        <v>156</v>
      </c>
      <c r="E617" s="248" t="s">
        <v>1</v>
      </c>
      <c r="F617" s="249" t="s">
        <v>177</v>
      </c>
      <c r="G617" s="246"/>
      <c r="H617" s="250">
        <v>31.968</v>
      </c>
      <c r="I617" s="251"/>
      <c r="J617" s="246"/>
      <c r="K617" s="246"/>
      <c r="L617" s="252"/>
      <c r="M617" s="253"/>
      <c r="N617" s="254"/>
      <c r="O617" s="254"/>
      <c r="P617" s="254"/>
      <c r="Q617" s="254"/>
      <c r="R617" s="254"/>
      <c r="S617" s="254"/>
      <c r="T617" s="25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6" t="s">
        <v>156</v>
      </c>
      <c r="AU617" s="256" t="s">
        <v>145</v>
      </c>
      <c r="AV617" s="13" t="s">
        <v>145</v>
      </c>
      <c r="AW617" s="13" t="s">
        <v>30</v>
      </c>
      <c r="AX617" s="13" t="s">
        <v>73</v>
      </c>
      <c r="AY617" s="256" t="s">
        <v>136</v>
      </c>
    </row>
    <row r="618" s="15" customFormat="1">
      <c r="A618" s="15"/>
      <c r="B618" s="268"/>
      <c r="C618" s="269"/>
      <c r="D618" s="247" t="s">
        <v>156</v>
      </c>
      <c r="E618" s="270" t="s">
        <v>1</v>
      </c>
      <c r="F618" s="271" t="s">
        <v>178</v>
      </c>
      <c r="G618" s="269"/>
      <c r="H618" s="270" t="s">
        <v>1</v>
      </c>
      <c r="I618" s="272"/>
      <c r="J618" s="269"/>
      <c r="K618" s="269"/>
      <c r="L618" s="273"/>
      <c r="M618" s="274"/>
      <c r="N618" s="275"/>
      <c r="O618" s="275"/>
      <c r="P618" s="275"/>
      <c r="Q618" s="275"/>
      <c r="R618" s="275"/>
      <c r="S618" s="275"/>
      <c r="T618" s="276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7" t="s">
        <v>156</v>
      </c>
      <c r="AU618" s="277" t="s">
        <v>145</v>
      </c>
      <c r="AV618" s="15" t="s">
        <v>79</v>
      </c>
      <c r="AW618" s="15" t="s">
        <v>30</v>
      </c>
      <c r="AX618" s="15" t="s">
        <v>73</v>
      </c>
      <c r="AY618" s="277" t="s">
        <v>136</v>
      </c>
    </row>
    <row r="619" s="13" customFormat="1">
      <c r="A619" s="13"/>
      <c r="B619" s="245"/>
      <c r="C619" s="246"/>
      <c r="D619" s="247" t="s">
        <v>156</v>
      </c>
      <c r="E619" s="248" t="s">
        <v>1</v>
      </c>
      <c r="F619" s="249" t="s">
        <v>179</v>
      </c>
      <c r="G619" s="246"/>
      <c r="H619" s="250">
        <v>18.648</v>
      </c>
      <c r="I619" s="251"/>
      <c r="J619" s="246"/>
      <c r="K619" s="246"/>
      <c r="L619" s="252"/>
      <c r="M619" s="253"/>
      <c r="N619" s="254"/>
      <c r="O619" s="254"/>
      <c r="P619" s="254"/>
      <c r="Q619" s="254"/>
      <c r="R619" s="254"/>
      <c r="S619" s="254"/>
      <c r="T619" s="25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6" t="s">
        <v>156</v>
      </c>
      <c r="AU619" s="256" t="s">
        <v>145</v>
      </c>
      <c r="AV619" s="13" t="s">
        <v>145</v>
      </c>
      <c r="AW619" s="13" t="s">
        <v>30</v>
      </c>
      <c r="AX619" s="13" t="s">
        <v>73</v>
      </c>
      <c r="AY619" s="256" t="s">
        <v>136</v>
      </c>
    </row>
    <row r="620" s="13" customFormat="1">
      <c r="A620" s="13"/>
      <c r="B620" s="245"/>
      <c r="C620" s="246"/>
      <c r="D620" s="247" t="s">
        <v>156</v>
      </c>
      <c r="E620" s="248" t="s">
        <v>1</v>
      </c>
      <c r="F620" s="249" t="s">
        <v>190</v>
      </c>
      <c r="G620" s="246"/>
      <c r="H620" s="250">
        <v>13.84</v>
      </c>
      <c r="I620" s="251"/>
      <c r="J620" s="246"/>
      <c r="K620" s="246"/>
      <c r="L620" s="252"/>
      <c r="M620" s="253"/>
      <c r="N620" s="254"/>
      <c r="O620" s="254"/>
      <c r="P620" s="254"/>
      <c r="Q620" s="254"/>
      <c r="R620" s="254"/>
      <c r="S620" s="254"/>
      <c r="T620" s="25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6" t="s">
        <v>156</v>
      </c>
      <c r="AU620" s="256" t="s">
        <v>145</v>
      </c>
      <c r="AV620" s="13" t="s">
        <v>145</v>
      </c>
      <c r="AW620" s="13" t="s">
        <v>30</v>
      </c>
      <c r="AX620" s="13" t="s">
        <v>73</v>
      </c>
      <c r="AY620" s="256" t="s">
        <v>136</v>
      </c>
    </row>
    <row r="621" s="14" customFormat="1">
      <c r="A621" s="14"/>
      <c r="B621" s="257"/>
      <c r="C621" s="258"/>
      <c r="D621" s="247" t="s">
        <v>156</v>
      </c>
      <c r="E621" s="259" t="s">
        <v>1</v>
      </c>
      <c r="F621" s="260" t="s">
        <v>159</v>
      </c>
      <c r="G621" s="258"/>
      <c r="H621" s="261">
        <v>322.67599999999999</v>
      </c>
      <c r="I621" s="262"/>
      <c r="J621" s="258"/>
      <c r="K621" s="258"/>
      <c r="L621" s="263"/>
      <c r="M621" s="264"/>
      <c r="N621" s="265"/>
      <c r="O621" s="265"/>
      <c r="P621" s="265"/>
      <c r="Q621" s="265"/>
      <c r="R621" s="265"/>
      <c r="S621" s="265"/>
      <c r="T621" s="26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7" t="s">
        <v>156</v>
      </c>
      <c r="AU621" s="267" t="s">
        <v>145</v>
      </c>
      <c r="AV621" s="14" t="s">
        <v>144</v>
      </c>
      <c r="AW621" s="14" t="s">
        <v>30</v>
      </c>
      <c r="AX621" s="14" t="s">
        <v>79</v>
      </c>
      <c r="AY621" s="267" t="s">
        <v>136</v>
      </c>
    </row>
    <row r="622" s="2" customFormat="1" ht="21.75" customHeight="1">
      <c r="A622" s="38"/>
      <c r="B622" s="39"/>
      <c r="C622" s="232" t="s">
        <v>1214</v>
      </c>
      <c r="D622" s="232" t="s">
        <v>139</v>
      </c>
      <c r="E622" s="233" t="s">
        <v>1215</v>
      </c>
      <c r="F622" s="234" t="s">
        <v>1216</v>
      </c>
      <c r="G622" s="235" t="s">
        <v>154</v>
      </c>
      <c r="H622" s="236">
        <v>322.67599999999999</v>
      </c>
      <c r="I622" s="237"/>
      <c r="J622" s="238">
        <f>ROUND(I622*H622,2)</f>
        <v>0</v>
      </c>
      <c r="K622" s="234" t="s">
        <v>143</v>
      </c>
      <c r="L622" s="44"/>
      <c r="M622" s="239" t="s">
        <v>1</v>
      </c>
      <c r="N622" s="240" t="s">
        <v>41</v>
      </c>
      <c r="O622" s="92"/>
      <c r="P622" s="241">
        <f>O622*H622</f>
        <v>0</v>
      </c>
      <c r="Q622" s="241">
        <v>0</v>
      </c>
      <c r="R622" s="241">
        <f>Q622*H622</f>
        <v>0</v>
      </c>
      <c r="S622" s="241">
        <v>0</v>
      </c>
      <c r="T622" s="242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43" t="s">
        <v>189</v>
      </c>
      <c r="AT622" s="243" t="s">
        <v>139</v>
      </c>
      <c r="AU622" s="243" t="s">
        <v>145</v>
      </c>
      <c r="AY622" s="17" t="s">
        <v>136</v>
      </c>
      <c r="BE622" s="244">
        <f>IF(N622="základní",J622,0)</f>
        <v>0</v>
      </c>
      <c r="BF622" s="244">
        <f>IF(N622="snížená",J622,0)</f>
        <v>0</v>
      </c>
      <c r="BG622" s="244">
        <f>IF(N622="zákl. přenesená",J622,0)</f>
        <v>0</v>
      </c>
      <c r="BH622" s="244">
        <f>IF(N622="sníž. přenesená",J622,0)</f>
        <v>0</v>
      </c>
      <c r="BI622" s="244">
        <f>IF(N622="nulová",J622,0)</f>
        <v>0</v>
      </c>
      <c r="BJ622" s="17" t="s">
        <v>146</v>
      </c>
      <c r="BK622" s="244">
        <f>ROUND(I622*H622,2)</f>
        <v>0</v>
      </c>
      <c r="BL622" s="17" t="s">
        <v>189</v>
      </c>
      <c r="BM622" s="243" t="s">
        <v>1217</v>
      </c>
    </row>
    <row r="623" s="2" customFormat="1" ht="21.75" customHeight="1">
      <c r="A623" s="38"/>
      <c r="B623" s="39"/>
      <c r="C623" s="232" t="s">
        <v>690</v>
      </c>
      <c r="D623" s="232" t="s">
        <v>139</v>
      </c>
      <c r="E623" s="233" t="s">
        <v>1218</v>
      </c>
      <c r="F623" s="234" t="s">
        <v>1219</v>
      </c>
      <c r="G623" s="235" t="s">
        <v>154</v>
      </c>
      <c r="H623" s="236">
        <v>388.98599999999999</v>
      </c>
      <c r="I623" s="237"/>
      <c r="J623" s="238">
        <f>ROUND(I623*H623,2)</f>
        <v>0</v>
      </c>
      <c r="K623" s="234" t="s">
        <v>143</v>
      </c>
      <c r="L623" s="44"/>
      <c r="M623" s="239" t="s">
        <v>1</v>
      </c>
      <c r="N623" s="240" t="s">
        <v>41</v>
      </c>
      <c r="O623" s="92"/>
      <c r="P623" s="241">
        <f>O623*H623</f>
        <v>0</v>
      </c>
      <c r="Q623" s="241">
        <v>0.00021000000000000001</v>
      </c>
      <c r="R623" s="241">
        <f>Q623*H623</f>
        <v>0.081687060000000006</v>
      </c>
      <c r="S623" s="241">
        <v>0</v>
      </c>
      <c r="T623" s="242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43" t="s">
        <v>189</v>
      </c>
      <c r="AT623" s="243" t="s">
        <v>139</v>
      </c>
      <c r="AU623" s="243" t="s">
        <v>145</v>
      </c>
      <c r="AY623" s="17" t="s">
        <v>136</v>
      </c>
      <c r="BE623" s="244">
        <f>IF(N623="základní",J623,0)</f>
        <v>0</v>
      </c>
      <c r="BF623" s="244">
        <f>IF(N623="snížená",J623,0)</f>
        <v>0</v>
      </c>
      <c r="BG623" s="244">
        <f>IF(N623="zákl. přenesená",J623,0)</f>
        <v>0</v>
      </c>
      <c r="BH623" s="244">
        <f>IF(N623="sníž. přenesená",J623,0)</f>
        <v>0</v>
      </c>
      <c r="BI623" s="244">
        <f>IF(N623="nulová",J623,0)</f>
        <v>0</v>
      </c>
      <c r="BJ623" s="17" t="s">
        <v>146</v>
      </c>
      <c r="BK623" s="244">
        <f>ROUND(I623*H623,2)</f>
        <v>0</v>
      </c>
      <c r="BL623" s="17" t="s">
        <v>189</v>
      </c>
      <c r="BM623" s="243" t="s">
        <v>1220</v>
      </c>
    </row>
    <row r="624" s="13" customFormat="1">
      <c r="A624" s="13"/>
      <c r="B624" s="245"/>
      <c r="C624" s="246"/>
      <c r="D624" s="247" t="s">
        <v>156</v>
      </c>
      <c r="E624" s="248" t="s">
        <v>1</v>
      </c>
      <c r="F624" s="249" t="s">
        <v>1221</v>
      </c>
      <c r="G624" s="246"/>
      <c r="H624" s="250">
        <v>388.98599999999999</v>
      </c>
      <c r="I624" s="251"/>
      <c r="J624" s="246"/>
      <c r="K624" s="246"/>
      <c r="L624" s="252"/>
      <c r="M624" s="253"/>
      <c r="N624" s="254"/>
      <c r="O624" s="254"/>
      <c r="P624" s="254"/>
      <c r="Q624" s="254"/>
      <c r="R624" s="254"/>
      <c r="S624" s="254"/>
      <c r="T624" s="25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6" t="s">
        <v>156</v>
      </c>
      <c r="AU624" s="256" t="s">
        <v>145</v>
      </c>
      <c r="AV624" s="13" t="s">
        <v>145</v>
      </c>
      <c r="AW624" s="13" t="s">
        <v>30</v>
      </c>
      <c r="AX624" s="13" t="s">
        <v>73</v>
      </c>
      <c r="AY624" s="256" t="s">
        <v>136</v>
      </c>
    </row>
    <row r="625" s="14" customFormat="1">
      <c r="A625" s="14"/>
      <c r="B625" s="257"/>
      <c r="C625" s="258"/>
      <c r="D625" s="247" t="s">
        <v>156</v>
      </c>
      <c r="E625" s="259" t="s">
        <v>1</v>
      </c>
      <c r="F625" s="260" t="s">
        <v>159</v>
      </c>
      <c r="G625" s="258"/>
      <c r="H625" s="261">
        <v>388.98599999999999</v>
      </c>
      <c r="I625" s="262"/>
      <c r="J625" s="258"/>
      <c r="K625" s="258"/>
      <c r="L625" s="263"/>
      <c r="M625" s="264"/>
      <c r="N625" s="265"/>
      <c r="O625" s="265"/>
      <c r="P625" s="265"/>
      <c r="Q625" s="265"/>
      <c r="R625" s="265"/>
      <c r="S625" s="265"/>
      <c r="T625" s="26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7" t="s">
        <v>156</v>
      </c>
      <c r="AU625" s="267" t="s">
        <v>145</v>
      </c>
      <c r="AV625" s="14" t="s">
        <v>144</v>
      </c>
      <c r="AW625" s="14" t="s">
        <v>30</v>
      </c>
      <c r="AX625" s="14" t="s">
        <v>79</v>
      </c>
      <c r="AY625" s="267" t="s">
        <v>136</v>
      </c>
    </row>
    <row r="626" s="2" customFormat="1" ht="21.75" customHeight="1">
      <c r="A626" s="38"/>
      <c r="B626" s="39"/>
      <c r="C626" s="232" t="s">
        <v>1222</v>
      </c>
      <c r="D626" s="232" t="s">
        <v>139</v>
      </c>
      <c r="E626" s="233" t="s">
        <v>1223</v>
      </c>
      <c r="F626" s="234" t="s">
        <v>1224</v>
      </c>
      <c r="G626" s="235" t="s">
        <v>154</v>
      </c>
      <c r="H626" s="236">
        <v>388.98599999999999</v>
      </c>
      <c r="I626" s="237"/>
      <c r="J626" s="238">
        <f>ROUND(I626*H626,2)</f>
        <v>0</v>
      </c>
      <c r="K626" s="234" t="s">
        <v>143</v>
      </c>
      <c r="L626" s="44"/>
      <c r="M626" s="239" t="s">
        <v>1</v>
      </c>
      <c r="N626" s="240" t="s">
        <v>41</v>
      </c>
      <c r="O626" s="92"/>
      <c r="P626" s="241">
        <f>O626*H626</f>
        <v>0</v>
      </c>
      <c r="Q626" s="241">
        <v>0.00025999999999999998</v>
      </c>
      <c r="R626" s="241">
        <f>Q626*H626</f>
        <v>0.10113636</v>
      </c>
      <c r="S626" s="241">
        <v>0</v>
      </c>
      <c r="T626" s="242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43" t="s">
        <v>189</v>
      </c>
      <c r="AT626" s="243" t="s">
        <v>139</v>
      </c>
      <c r="AU626" s="243" t="s">
        <v>145</v>
      </c>
      <c r="AY626" s="17" t="s">
        <v>136</v>
      </c>
      <c r="BE626" s="244">
        <f>IF(N626="základní",J626,0)</f>
        <v>0</v>
      </c>
      <c r="BF626" s="244">
        <f>IF(N626="snížená",J626,0)</f>
        <v>0</v>
      </c>
      <c r="BG626" s="244">
        <f>IF(N626="zákl. přenesená",J626,0)</f>
        <v>0</v>
      </c>
      <c r="BH626" s="244">
        <f>IF(N626="sníž. přenesená",J626,0)</f>
        <v>0</v>
      </c>
      <c r="BI626" s="244">
        <f>IF(N626="nulová",J626,0)</f>
        <v>0</v>
      </c>
      <c r="BJ626" s="17" t="s">
        <v>146</v>
      </c>
      <c r="BK626" s="244">
        <f>ROUND(I626*H626,2)</f>
        <v>0</v>
      </c>
      <c r="BL626" s="17" t="s">
        <v>189</v>
      </c>
      <c r="BM626" s="243" t="s">
        <v>1225</v>
      </c>
    </row>
    <row r="627" s="12" customFormat="1" ht="22.8" customHeight="1">
      <c r="A627" s="12"/>
      <c r="B627" s="216"/>
      <c r="C627" s="217"/>
      <c r="D627" s="218" t="s">
        <v>72</v>
      </c>
      <c r="E627" s="230" t="s">
        <v>1226</v>
      </c>
      <c r="F627" s="230" t="s">
        <v>1227</v>
      </c>
      <c r="G627" s="217"/>
      <c r="H627" s="217"/>
      <c r="I627" s="220"/>
      <c r="J627" s="231">
        <f>BK627</f>
        <v>0</v>
      </c>
      <c r="K627" s="217"/>
      <c r="L627" s="222"/>
      <c r="M627" s="223"/>
      <c r="N627" s="224"/>
      <c r="O627" s="224"/>
      <c r="P627" s="225">
        <f>SUM(P628:P635)</f>
        <v>0</v>
      </c>
      <c r="Q627" s="224"/>
      <c r="R627" s="225">
        <f>SUM(R628:R635)</f>
        <v>0.0248898</v>
      </c>
      <c r="S627" s="224"/>
      <c r="T627" s="226">
        <f>SUM(T628:T635)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27" t="s">
        <v>145</v>
      </c>
      <c r="AT627" s="228" t="s">
        <v>72</v>
      </c>
      <c r="AU627" s="228" t="s">
        <v>79</v>
      </c>
      <c r="AY627" s="227" t="s">
        <v>136</v>
      </c>
      <c r="BK627" s="229">
        <f>SUM(BK628:BK635)</f>
        <v>0</v>
      </c>
    </row>
    <row r="628" s="2" customFormat="1" ht="21.75" customHeight="1">
      <c r="A628" s="38"/>
      <c r="B628" s="39"/>
      <c r="C628" s="232" t="s">
        <v>694</v>
      </c>
      <c r="D628" s="232" t="s">
        <v>139</v>
      </c>
      <c r="E628" s="233" t="s">
        <v>1228</v>
      </c>
      <c r="F628" s="234" t="s">
        <v>1229</v>
      </c>
      <c r="G628" s="235" t="s">
        <v>154</v>
      </c>
      <c r="H628" s="236">
        <v>17.405000000000001</v>
      </c>
      <c r="I628" s="237"/>
      <c r="J628" s="238">
        <f>ROUND(I628*H628,2)</f>
        <v>0</v>
      </c>
      <c r="K628" s="234" t="s">
        <v>143</v>
      </c>
      <c r="L628" s="44"/>
      <c r="M628" s="239" t="s">
        <v>1</v>
      </c>
      <c r="N628" s="240" t="s">
        <v>41</v>
      </c>
      <c r="O628" s="92"/>
      <c r="P628" s="241">
        <f>O628*H628</f>
        <v>0</v>
      </c>
      <c r="Q628" s="241">
        <v>0</v>
      </c>
      <c r="R628" s="241">
        <f>Q628*H628</f>
        <v>0</v>
      </c>
      <c r="S628" s="241">
        <v>0</v>
      </c>
      <c r="T628" s="242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43" t="s">
        <v>189</v>
      </c>
      <c r="AT628" s="243" t="s">
        <v>139</v>
      </c>
      <c r="AU628" s="243" t="s">
        <v>145</v>
      </c>
      <c r="AY628" s="17" t="s">
        <v>136</v>
      </c>
      <c r="BE628" s="244">
        <f>IF(N628="základní",J628,0)</f>
        <v>0</v>
      </c>
      <c r="BF628" s="244">
        <f>IF(N628="snížená",J628,0)</f>
        <v>0</v>
      </c>
      <c r="BG628" s="244">
        <f>IF(N628="zákl. přenesená",J628,0)</f>
        <v>0</v>
      </c>
      <c r="BH628" s="244">
        <f>IF(N628="sníž. přenesená",J628,0)</f>
        <v>0</v>
      </c>
      <c r="BI628" s="244">
        <f>IF(N628="nulová",J628,0)</f>
        <v>0</v>
      </c>
      <c r="BJ628" s="17" t="s">
        <v>146</v>
      </c>
      <c r="BK628" s="244">
        <f>ROUND(I628*H628,2)</f>
        <v>0</v>
      </c>
      <c r="BL628" s="17" t="s">
        <v>189</v>
      </c>
      <c r="BM628" s="243" t="s">
        <v>1230</v>
      </c>
    </row>
    <row r="629" s="13" customFormat="1">
      <c r="A629" s="13"/>
      <c r="B629" s="245"/>
      <c r="C629" s="246"/>
      <c r="D629" s="247" t="s">
        <v>156</v>
      </c>
      <c r="E629" s="248" t="s">
        <v>1</v>
      </c>
      <c r="F629" s="249" t="s">
        <v>252</v>
      </c>
      <c r="G629" s="246"/>
      <c r="H629" s="250">
        <v>2.7690000000000001</v>
      </c>
      <c r="I629" s="251"/>
      <c r="J629" s="246"/>
      <c r="K629" s="246"/>
      <c r="L629" s="252"/>
      <c r="M629" s="253"/>
      <c r="N629" s="254"/>
      <c r="O629" s="254"/>
      <c r="P629" s="254"/>
      <c r="Q629" s="254"/>
      <c r="R629" s="254"/>
      <c r="S629" s="254"/>
      <c r="T629" s="25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6" t="s">
        <v>156</v>
      </c>
      <c r="AU629" s="256" t="s">
        <v>145</v>
      </c>
      <c r="AV629" s="13" t="s">
        <v>145</v>
      </c>
      <c r="AW629" s="13" t="s">
        <v>30</v>
      </c>
      <c r="AX629" s="13" t="s">
        <v>73</v>
      </c>
      <c r="AY629" s="256" t="s">
        <v>136</v>
      </c>
    </row>
    <row r="630" s="13" customFormat="1">
      <c r="A630" s="13"/>
      <c r="B630" s="245"/>
      <c r="C630" s="246"/>
      <c r="D630" s="247" t="s">
        <v>156</v>
      </c>
      <c r="E630" s="248" t="s">
        <v>1</v>
      </c>
      <c r="F630" s="249" t="s">
        <v>253</v>
      </c>
      <c r="G630" s="246"/>
      <c r="H630" s="250">
        <v>8.3070000000000004</v>
      </c>
      <c r="I630" s="251"/>
      <c r="J630" s="246"/>
      <c r="K630" s="246"/>
      <c r="L630" s="252"/>
      <c r="M630" s="253"/>
      <c r="N630" s="254"/>
      <c r="O630" s="254"/>
      <c r="P630" s="254"/>
      <c r="Q630" s="254"/>
      <c r="R630" s="254"/>
      <c r="S630" s="254"/>
      <c r="T630" s="25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6" t="s">
        <v>156</v>
      </c>
      <c r="AU630" s="256" t="s">
        <v>145</v>
      </c>
      <c r="AV630" s="13" t="s">
        <v>145</v>
      </c>
      <c r="AW630" s="13" t="s">
        <v>30</v>
      </c>
      <c r="AX630" s="13" t="s">
        <v>73</v>
      </c>
      <c r="AY630" s="256" t="s">
        <v>136</v>
      </c>
    </row>
    <row r="631" s="13" customFormat="1">
      <c r="A631" s="13"/>
      <c r="B631" s="245"/>
      <c r="C631" s="246"/>
      <c r="D631" s="247" t="s">
        <v>156</v>
      </c>
      <c r="E631" s="248" t="s">
        <v>1</v>
      </c>
      <c r="F631" s="249" t="s">
        <v>254</v>
      </c>
      <c r="G631" s="246"/>
      <c r="H631" s="250">
        <v>5.9640000000000004</v>
      </c>
      <c r="I631" s="251"/>
      <c r="J631" s="246"/>
      <c r="K631" s="246"/>
      <c r="L631" s="252"/>
      <c r="M631" s="253"/>
      <c r="N631" s="254"/>
      <c r="O631" s="254"/>
      <c r="P631" s="254"/>
      <c r="Q631" s="254"/>
      <c r="R631" s="254"/>
      <c r="S631" s="254"/>
      <c r="T631" s="25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6" t="s">
        <v>156</v>
      </c>
      <c r="AU631" s="256" t="s">
        <v>145</v>
      </c>
      <c r="AV631" s="13" t="s">
        <v>145</v>
      </c>
      <c r="AW631" s="13" t="s">
        <v>30</v>
      </c>
      <c r="AX631" s="13" t="s">
        <v>73</v>
      </c>
      <c r="AY631" s="256" t="s">
        <v>136</v>
      </c>
    </row>
    <row r="632" s="13" customFormat="1">
      <c r="A632" s="13"/>
      <c r="B632" s="245"/>
      <c r="C632" s="246"/>
      <c r="D632" s="247" t="s">
        <v>156</v>
      </c>
      <c r="E632" s="248" t="s">
        <v>1</v>
      </c>
      <c r="F632" s="249" t="s">
        <v>255</v>
      </c>
      <c r="G632" s="246"/>
      <c r="H632" s="250">
        <v>0.36499999999999999</v>
      </c>
      <c r="I632" s="251"/>
      <c r="J632" s="246"/>
      <c r="K632" s="246"/>
      <c r="L632" s="252"/>
      <c r="M632" s="253"/>
      <c r="N632" s="254"/>
      <c r="O632" s="254"/>
      <c r="P632" s="254"/>
      <c r="Q632" s="254"/>
      <c r="R632" s="254"/>
      <c r="S632" s="254"/>
      <c r="T632" s="25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6" t="s">
        <v>156</v>
      </c>
      <c r="AU632" s="256" t="s">
        <v>145</v>
      </c>
      <c r="AV632" s="13" t="s">
        <v>145</v>
      </c>
      <c r="AW632" s="13" t="s">
        <v>30</v>
      </c>
      <c r="AX632" s="13" t="s">
        <v>73</v>
      </c>
      <c r="AY632" s="256" t="s">
        <v>136</v>
      </c>
    </row>
    <row r="633" s="14" customFormat="1">
      <c r="A633" s="14"/>
      <c r="B633" s="257"/>
      <c r="C633" s="258"/>
      <c r="D633" s="247" t="s">
        <v>156</v>
      </c>
      <c r="E633" s="259" t="s">
        <v>1</v>
      </c>
      <c r="F633" s="260" t="s">
        <v>159</v>
      </c>
      <c r="G633" s="258"/>
      <c r="H633" s="261">
        <v>17.404999999999998</v>
      </c>
      <c r="I633" s="262"/>
      <c r="J633" s="258"/>
      <c r="K633" s="258"/>
      <c r="L633" s="263"/>
      <c r="M633" s="264"/>
      <c r="N633" s="265"/>
      <c r="O633" s="265"/>
      <c r="P633" s="265"/>
      <c r="Q633" s="265"/>
      <c r="R633" s="265"/>
      <c r="S633" s="265"/>
      <c r="T633" s="26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7" t="s">
        <v>156</v>
      </c>
      <c r="AU633" s="267" t="s">
        <v>145</v>
      </c>
      <c r="AV633" s="14" t="s">
        <v>144</v>
      </c>
      <c r="AW633" s="14" t="s">
        <v>30</v>
      </c>
      <c r="AX633" s="14" t="s">
        <v>79</v>
      </c>
      <c r="AY633" s="267" t="s">
        <v>136</v>
      </c>
    </row>
    <row r="634" s="2" customFormat="1" ht="16.5" customHeight="1">
      <c r="A634" s="38"/>
      <c r="B634" s="39"/>
      <c r="C634" s="278" t="s">
        <v>1231</v>
      </c>
      <c r="D634" s="278" t="s">
        <v>212</v>
      </c>
      <c r="E634" s="279" t="s">
        <v>1232</v>
      </c>
      <c r="F634" s="280" t="s">
        <v>1233</v>
      </c>
      <c r="G634" s="281" t="s">
        <v>154</v>
      </c>
      <c r="H634" s="282">
        <v>19.146000000000001</v>
      </c>
      <c r="I634" s="283"/>
      <c r="J634" s="284">
        <f>ROUND(I634*H634,2)</f>
        <v>0</v>
      </c>
      <c r="K634" s="280" t="s">
        <v>143</v>
      </c>
      <c r="L634" s="285"/>
      <c r="M634" s="286" t="s">
        <v>1</v>
      </c>
      <c r="N634" s="287" t="s">
        <v>41</v>
      </c>
      <c r="O634" s="92"/>
      <c r="P634" s="241">
        <f>O634*H634</f>
        <v>0</v>
      </c>
      <c r="Q634" s="241">
        <v>0.0012999999999999999</v>
      </c>
      <c r="R634" s="241">
        <f>Q634*H634</f>
        <v>0.0248898</v>
      </c>
      <c r="S634" s="241">
        <v>0</v>
      </c>
      <c r="T634" s="242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43" t="s">
        <v>225</v>
      </c>
      <c r="AT634" s="243" t="s">
        <v>212</v>
      </c>
      <c r="AU634" s="243" t="s">
        <v>145</v>
      </c>
      <c r="AY634" s="17" t="s">
        <v>136</v>
      </c>
      <c r="BE634" s="244">
        <f>IF(N634="základní",J634,0)</f>
        <v>0</v>
      </c>
      <c r="BF634" s="244">
        <f>IF(N634="snížená",J634,0)</f>
        <v>0</v>
      </c>
      <c r="BG634" s="244">
        <f>IF(N634="zákl. přenesená",J634,0)</f>
        <v>0</v>
      </c>
      <c r="BH634" s="244">
        <f>IF(N634="sníž. přenesená",J634,0)</f>
        <v>0</v>
      </c>
      <c r="BI634" s="244">
        <f>IF(N634="nulová",J634,0)</f>
        <v>0</v>
      </c>
      <c r="BJ634" s="17" t="s">
        <v>146</v>
      </c>
      <c r="BK634" s="244">
        <f>ROUND(I634*H634,2)</f>
        <v>0</v>
      </c>
      <c r="BL634" s="17" t="s">
        <v>189</v>
      </c>
      <c r="BM634" s="243" t="s">
        <v>1234</v>
      </c>
    </row>
    <row r="635" s="2" customFormat="1" ht="21.75" customHeight="1">
      <c r="A635" s="38"/>
      <c r="B635" s="39"/>
      <c r="C635" s="232" t="s">
        <v>697</v>
      </c>
      <c r="D635" s="232" t="s">
        <v>139</v>
      </c>
      <c r="E635" s="233" t="s">
        <v>1235</v>
      </c>
      <c r="F635" s="234" t="s">
        <v>1236</v>
      </c>
      <c r="G635" s="235" t="s">
        <v>300</v>
      </c>
      <c r="H635" s="236">
        <v>0.025000000000000001</v>
      </c>
      <c r="I635" s="237"/>
      <c r="J635" s="238">
        <f>ROUND(I635*H635,2)</f>
        <v>0</v>
      </c>
      <c r="K635" s="234" t="s">
        <v>143</v>
      </c>
      <c r="L635" s="44"/>
      <c r="M635" s="239" t="s">
        <v>1</v>
      </c>
      <c r="N635" s="240" t="s">
        <v>41</v>
      </c>
      <c r="O635" s="92"/>
      <c r="P635" s="241">
        <f>O635*H635</f>
        <v>0</v>
      </c>
      <c r="Q635" s="241">
        <v>0</v>
      </c>
      <c r="R635" s="241">
        <f>Q635*H635</f>
        <v>0</v>
      </c>
      <c r="S635" s="241">
        <v>0</v>
      </c>
      <c r="T635" s="242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43" t="s">
        <v>189</v>
      </c>
      <c r="AT635" s="243" t="s">
        <v>139</v>
      </c>
      <c r="AU635" s="243" t="s">
        <v>145</v>
      </c>
      <c r="AY635" s="17" t="s">
        <v>136</v>
      </c>
      <c r="BE635" s="244">
        <f>IF(N635="základní",J635,0)</f>
        <v>0</v>
      </c>
      <c r="BF635" s="244">
        <f>IF(N635="snížená",J635,0)</f>
        <v>0</v>
      </c>
      <c r="BG635" s="244">
        <f>IF(N635="zákl. přenesená",J635,0)</f>
        <v>0</v>
      </c>
      <c r="BH635" s="244">
        <f>IF(N635="sníž. přenesená",J635,0)</f>
        <v>0</v>
      </c>
      <c r="BI635" s="244">
        <f>IF(N635="nulová",J635,0)</f>
        <v>0</v>
      </c>
      <c r="BJ635" s="17" t="s">
        <v>146</v>
      </c>
      <c r="BK635" s="244">
        <f>ROUND(I635*H635,2)</f>
        <v>0</v>
      </c>
      <c r="BL635" s="17" t="s">
        <v>189</v>
      </c>
      <c r="BM635" s="243" t="s">
        <v>1237</v>
      </c>
    </row>
    <row r="636" s="12" customFormat="1" ht="25.92" customHeight="1">
      <c r="A636" s="12"/>
      <c r="B636" s="216"/>
      <c r="C636" s="217"/>
      <c r="D636" s="218" t="s">
        <v>72</v>
      </c>
      <c r="E636" s="219" t="s">
        <v>1238</v>
      </c>
      <c r="F636" s="219" t="s">
        <v>1239</v>
      </c>
      <c r="G636" s="217"/>
      <c r="H636" s="217"/>
      <c r="I636" s="220"/>
      <c r="J636" s="221">
        <f>BK636</f>
        <v>0</v>
      </c>
      <c r="K636" s="217"/>
      <c r="L636" s="222"/>
      <c r="M636" s="223"/>
      <c r="N636" s="224"/>
      <c r="O636" s="224"/>
      <c r="P636" s="225">
        <f>P637+P639+P641</f>
        <v>0</v>
      </c>
      <c r="Q636" s="224"/>
      <c r="R636" s="225">
        <f>R637+R639+R641</f>
        <v>0</v>
      </c>
      <c r="S636" s="224"/>
      <c r="T636" s="226">
        <f>T637+T639+T641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27" t="s">
        <v>146</v>
      </c>
      <c r="AT636" s="228" t="s">
        <v>72</v>
      </c>
      <c r="AU636" s="228" t="s">
        <v>73</v>
      </c>
      <c r="AY636" s="227" t="s">
        <v>136</v>
      </c>
      <c r="BK636" s="229">
        <f>BK637+BK639+BK641</f>
        <v>0</v>
      </c>
    </row>
    <row r="637" s="12" customFormat="1" ht="22.8" customHeight="1">
      <c r="A637" s="12"/>
      <c r="B637" s="216"/>
      <c r="C637" s="217"/>
      <c r="D637" s="218" t="s">
        <v>72</v>
      </c>
      <c r="E637" s="230" t="s">
        <v>1240</v>
      </c>
      <c r="F637" s="230" t="s">
        <v>1241</v>
      </c>
      <c r="G637" s="217"/>
      <c r="H637" s="217"/>
      <c r="I637" s="220"/>
      <c r="J637" s="231">
        <f>BK637</f>
        <v>0</v>
      </c>
      <c r="K637" s="217"/>
      <c r="L637" s="222"/>
      <c r="M637" s="223"/>
      <c r="N637" s="224"/>
      <c r="O637" s="224"/>
      <c r="P637" s="225">
        <f>P638</f>
        <v>0</v>
      </c>
      <c r="Q637" s="224"/>
      <c r="R637" s="225">
        <f>R638</f>
        <v>0</v>
      </c>
      <c r="S637" s="224"/>
      <c r="T637" s="226">
        <f>T638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27" t="s">
        <v>146</v>
      </c>
      <c r="AT637" s="228" t="s">
        <v>72</v>
      </c>
      <c r="AU637" s="228" t="s">
        <v>79</v>
      </c>
      <c r="AY637" s="227" t="s">
        <v>136</v>
      </c>
      <c r="BK637" s="229">
        <f>BK638</f>
        <v>0</v>
      </c>
    </row>
    <row r="638" s="2" customFormat="1" ht="16.5" customHeight="1">
      <c r="A638" s="38"/>
      <c r="B638" s="39"/>
      <c r="C638" s="232" t="s">
        <v>1242</v>
      </c>
      <c r="D638" s="232" t="s">
        <v>139</v>
      </c>
      <c r="E638" s="233" t="s">
        <v>1243</v>
      </c>
      <c r="F638" s="234" t="s">
        <v>1244</v>
      </c>
      <c r="G638" s="235" t="s">
        <v>840</v>
      </c>
      <c r="H638" s="236">
        <v>1</v>
      </c>
      <c r="I638" s="237"/>
      <c r="J638" s="238">
        <f>ROUND(I638*H638,2)</f>
        <v>0</v>
      </c>
      <c r="K638" s="234" t="s">
        <v>143</v>
      </c>
      <c r="L638" s="44"/>
      <c r="M638" s="239" t="s">
        <v>1</v>
      </c>
      <c r="N638" s="240" t="s">
        <v>41</v>
      </c>
      <c r="O638" s="92"/>
      <c r="P638" s="241">
        <f>O638*H638</f>
        <v>0</v>
      </c>
      <c r="Q638" s="241">
        <v>0</v>
      </c>
      <c r="R638" s="241">
        <f>Q638*H638</f>
        <v>0</v>
      </c>
      <c r="S638" s="241">
        <v>0</v>
      </c>
      <c r="T638" s="242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43" t="s">
        <v>144</v>
      </c>
      <c r="AT638" s="243" t="s">
        <v>139</v>
      </c>
      <c r="AU638" s="243" t="s">
        <v>145</v>
      </c>
      <c r="AY638" s="17" t="s">
        <v>136</v>
      </c>
      <c r="BE638" s="244">
        <f>IF(N638="základní",J638,0)</f>
        <v>0</v>
      </c>
      <c r="BF638" s="244">
        <f>IF(N638="snížená",J638,0)</f>
        <v>0</v>
      </c>
      <c r="BG638" s="244">
        <f>IF(N638="zákl. přenesená",J638,0)</f>
        <v>0</v>
      </c>
      <c r="BH638" s="244">
        <f>IF(N638="sníž. přenesená",J638,0)</f>
        <v>0</v>
      </c>
      <c r="BI638" s="244">
        <f>IF(N638="nulová",J638,0)</f>
        <v>0</v>
      </c>
      <c r="BJ638" s="17" t="s">
        <v>146</v>
      </c>
      <c r="BK638" s="244">
        <f>ROUND(I638*H638,2)</f>
        <v>0</v>
      </c>
      <c r="BL638" s="17" t="s">
        <v>144</v>
      </c>
      <c r="BM638" s="243" t="s">
        <v>1245</v>
      </c>
    </row>
    <row r="639" s="12" customFormat="1" ht="22.8" customHeight="1">
      <c r="A639" s="12"/>
      <c r="B639" s="216"/>
      <c r="C639" s="217"/>
      <c r="D639" s="218" t="s">
        <v>72</v>
      </c>
      <c r="E639" s="230" t="s">
        <v>1246</v>
      </c>
      <c r="F639" s="230" t="s">
        <v>1247</v>
      </c>
      <c r="G639" s="217"/>
      <c r="H639" s="217"/>
      <c r="I639" s="220"/>
      <c r="J639" s="231">
        <f>BK639</f>
        <v>0</v>
      </c>
      <c r="K639" s="217"/>
      <c r="L639" s="222"/>
      <c r="M639" s="223"/>
      <c r="N639" s="224"/>
      <c r="O639" s="224"/>
      <c r="P639" s="225">
        <f>P640</f>
        <v>0</v>
      </c>
      <c r="Q639" s="224"/>
      <c r="R639" s="225">
        <f>R640</f>
        <v>0</v>
      </c>
      <c r="S639" s="224"/>
      <c r="T639" s="226">
        <f>T640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27" t="s">
        <v>146</v>
      </c>
      <c r="AT639" s="228" t="s">
        <v>72</v>
      </c>
      <c r="AU639" s="228" t="s">
        <v>79</v>
      </c>
      <c r="AY639" s="227" t="s">
        <v>136</v>
      </c>
      <c r="BK639" s="229">
        <f>BK640</f>
        <v>0</v>
      </c>
    </row>
    <row r="640" s="2" customFormat="1" ht="16.5" customHeight="1">
      <c r="A640" s="38"/>
      <c r="B640" s="39"/>
      <c r="C640" s="232" t="s">
        <v>702</v>
      </c>
      <c r="D640" s="232" t="s">
        <v>139</v>
      </c>
      <c r="E640" s="233" t="s">
        <v>1248</v>
      </c>
      <c r="F640" s="234" t="s">
        <v>1247</v>
      </c>
      <c r="G640" s="235" t="s">
        <v>840</v>
      </c>
      <c r="H640" s="236">
        <v>1</v>
      </c>
      <c r="I640" s="237"/>
      <c r="J640" s="238">
        <f>ROUND(I640*H640,2)</f>
        <v>0</v>
      </c>
      <c r="K640" s="234" t="s">
        <v>143</v>
      </c>
      <c r="L640" s="44"/>
      <c r="M640" s="239" t="s">
        <v>1</v>
      </c>
      <c r="N640" s="240" t="s">
        <v>41</v>
      </c>
      <c r="O640" s="92"/>
      <c r="P640" s="241">
        <f>O640*H640</f>
        <v>0</v>
      </c>
      <c r="Q640" s="241">
        <v>0</v>
      </c>
      <c r="R640" s="241">
        <f>Q640*H640</f>
        <v>0</v>
      </c>
      <c r="S640" s="241">
        <v>0</v>
      </c>
      <c r="T640" s="242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43" t="s">
        <v>144</v>
      </c>
      <c r="AT640" s="243" t="s">
        <v>139</v>
      </c>
      <c r="AU640" s="243" t="s">
        <v>145</v>
      </c>
      <c r="AY640" s="17" t="s">
        <v>136</v>
      </c>
      <c r="BE640" s="244">
        <f>IF(N640="základní",J640,0)</f>
        <v>0</v>
      </c>
      <c r="BF640" s="244">
        <f>IF(N640="snížená",J640,0)</f>
        <v>0</v>
      </c>
      <c r="BG640" s="244">
        <f>IF(N640="zákl. přenesená",J640,0)</f>
        <v>0</v>
      </c>
      <c r="BH640" s="244">
        <f>IF(N640="sníž. přenesená",J640,0)</f>
        <v>0</v>
      </c>
      <c r="BI640" s="244">
        <f>IF(N640="nulová",J640,0)</f>
        <v>0</v>
      </c>
      <c r="BJ640" s="17" t="s">
        <v>146</v>
      </c>
      <c r="BK640" s="244">
        <f>ROUND(I640*H640,2)</f>
        <v>0</v>
      </c>
      <c r="BL640" s="17" t="s">
        <v>144</v>
      </c>
      <c r="BM640" s="243" t="s">
        <v>1249</v>
      </c>
    </row>
    <row r="641" s="12" customFormat="1" ht="22.8" customHeight="1">
      <c r="A641" s="12"/>
      <c r="B641" s="216"/>
      <c r="C641" s="217"/>
      <c r="D641" s="218" t="s">
        <v>72</v>
      </c>
      <c r="E641" s="230" t="s">
        <v>1250</v>
      </c>
      <c r="F641" s="230" t="s">
        <v>1251</v>
      </c>
      <c r="G641" s="217"/>
      <c r="H641" s="217"/>
      <c r="I641" s="220"/>
      <c r="J641" s="231">
        <f>BK641</f>
        <v>0</v>
      </c>
      <c r="K641" s="217"/>
      <c r="L641" s="222"/>
      <c r="M641" s="223"/>
      <c r="N641" s="224"/>
      <c r="O641" s="224"/>
      <c r="P641" s="225">
        <f>P642</f>
        <v>0</v>
      </c>
      <c r="Q641" s="224"/>
      <c r="R641" s="225">
        <f>R642</f>
        <v>0</v>
      </c>
      <c r="S641" s="224"/>
      <c r="T641" s="226">
        <f>T642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27" t="s">
        <v>146</v>
      </c>
      <c r="AT641" s="228" t="s">
        <v>72</v>
      </c>
      <c r="AU641" s="228" t="s">
        <v>79</v>
      </c>
      <c r="AY641" s="227" t="s">
        <v>136</v>
      </c>
      <c r="BK641" s="229">
        <f>BK642</f>
        <v>0</v>
      </c>
    </row>
    <row r="642" s="2" customFormat="1" ht="16.5" customHeight="1">
      <c r="A642" s="38"/>
      <c r="B642" s="39"/>
      <c r="C642" s="232" t="s">
        <v>1252</v>
      </c>
      <c r="D642" s="232" t="s">
        <v>139</v>
      </c>
      <c r="E642" s="233" t="s">
        <v>1253</v>
      </c>
      <c r="F642" s="234" t="s">
        <v>1251</v>
      </c>
      <c r="G642" s="235" t="s">
        <v>840</v>
      </c>
      <c r="H642" s="236">
        <v>1</v>
      </c>
      <c r="I642" s="237"/>
      <c r="J642" s="238">
        <f>ROUND(I642*H642,2)</f>
        <v>0</v>
      </c>
      <c r="K642" s="234" t="s">
        <v>143</v>
      </c>
      <c r="L642" s="44"/>
      <c r="M642" s="289" t="s">
        <v>1</v>
      </c>
      <c r="N642" s="290" t="s">
        <v>41</v>
      </c>
      <c r="O642" s="291"/>
      <c r="P642" s="292">
        <f>O642*H642</f>
        <v>0</v>
      </c>
      <c r="Q642" s="292">
        <v>0</v>
      </c>
      <c r="R642" s="292">
        <f>Q642*H642</f>
        <v>0</v>
      </c>
      <c r="S642" s="292">
        <v>0</v>
      </c>
      <c r="T642" s="293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43" t="s">
        <v>1254</v>
      </c>
      <c r="AT642" s="243" t="s">
        <v>139</v>
      </c>
      <c r="AU642" s="243" t="s">
        <v>145</v>
      </c>
      <c r="AY642" s="17" t="s">
        <v>136</v>
      </c>
      <c r="BE642" s="244">
        <f>IF(N642="základní",J642,0)</f>
        <v>0</v>
      </c>
      <c r="BF642" s="244">
        <f>IF(N642="snížená",J642,0)</f>
        <v>0</v>
      </c>
      <c r="BG642" s="244">
        <f>IF(N642="zákl. přenesená",J642,0)</f>
        <v>0</v>
      </c>
      <c r="BH642" s="244">
        <f>IF(N642="sníž. přenesená",J642,0)</f>
        <v>0</v>
      </c>
      <c r="BI642" s="244">
        <f>IF(N642="nulová",J642,0)</f>
        <v>0</v>
      </c>
      <c r="BJ642" s="17" t="s">
        <v>146</v>
      </c>
      <c r="BK642" s="244">
        <f>ROUND(I642*H642,2)</f>
        <v>0</v>
      </c>
      <c r="BL642" s="17" t="s">
        <v>1254</v>
      </c>
      <c r="BM642" s="243" t="s">
        <v>1255</v>
      </c>
    </row>
    <row r="643" s="2" customFormat="1" ht="6.96" customHeight="1">
      <c r="A643" s="38"/>
      <c r="B643" s="67"/>
      <c r="C643" s="68"/>
      <c r="D643" s="68"/>
      <c r="E643" s="68"/>
      <c r="F643" s="68"/>
      <c r="G643" s="68"/>
      <c r="H643" s="68"/>
      <c r="I643" s="180"/>
      <c r="J643" s="68"/>
      <c r="K643" s="68"/>
      <c r="L643" s="44"/>
      <c r="M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</row>
  </sheetData>
  <sheetProtection sheet="1" autoFilter="0" formatColumns="0" formatRows="0" objects="1" scenarios="1" spinCount="100000" saltValue="hluwlEftIdUZFroYC5AZ5L+UjlJJo2y/EWt55iBDmnDlNrshZQt+j+QR58xqQhtTNRNS6bokOduJO2H+Kkac/g==" hashValue="CgmB4/Gr32QL7wJOyB60OuSjix5eltZT5FTTEewshPKTKq27+qngtRTTzim/HvmxX6unGbHMNibBFATWRQTU/g==" algorithmName="SHA-512" password="CC35"/>
  <autoFilter ref="C147:K642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2020-07-04T18:56:33Z</dcterms:created>
  <dcterms:modified xsi:type="dcterms:W3CDTF">2020-07-04T18:56:37Z</dcterms:modified>
</cp:coreProperties>
</file>